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725" firstSheet="53" activeTab="58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Operacije ukupno" sheetId="260" r:id="rId11"/>
    <sheet name="kovid status" sheetId="276" r:id="rId12"/>
    <sheet name="kovid usluge" sheetId="277" r:id="rId13"/>
    <sheet name="Прегледи служ.урологије" sheetId="251" r:id="rId14"/>
    <sheet name="Прегледи ургентно-пријемне слу" sheetId="230" r:id="rId15"/>
    <sheet name="Прегледи служ.психијатрије" sheetId="229" r:id="rId16"/>
    <sheet name="Прегледи сл.за плућне болести" sheetId="228" r:id="rId17"/>
    <sheet name="Прегледи дечје оделење" sheetId="227" r:id="rId18"/>
    <sheet name="прегледи служ .ортопедије" sheetId="226" r:id="rId19"/>
    <sheet name="Прегледи оториноларингологије" sheetId="225" r:id="rId20"/>
    <sheet name="Прегледи хирургија" sheetId="224" r:id="rId21"/>
    <sheet name="Прегледи служ.офталмологије " sheetId="223" r:id="rId22"/>
    <sheet name="Прегледи сл.неурологије" sheetId="222" r:id="rId23"/>
    <sheet name="Прегледи Служб.Онкологије" sheetId="221" r:id="rId24"/>
    <sheet name="Прегледи преддијализна амбулант" sheetId="261" r:id="rId25"/>
    <sheet name="Прегледи служб.Интерне медицине" sheetId="218" r:id="rId26"/>
    <sheet name="Прегледи служ.Физикалне.мед." sheetId="217" r:id="rId27"/>
    <sheet name="Прегледи Слу.за. инфективне бол" sheetId="216" r:id="rId28"/>
    <sheet name="Прегледи гинекологија " sheetId="185" r:id="rId29"/>
    <sheet name="Прегледи анестезиолога" sheetId="269" r:id="rId30"/>
    <sheet name="Fizikalna medicina" sheetId="264" r:id="rId31"/>
    <sheet name="DSG" sheetId="266" r:id="rId32"/>
    <sheet name="Услуге Гинекологија" sheetId="258" r:id="rId33"/>
    <sheet name="Услуге Акушерство" sheetId="210" r:id="rId34"/>
    <sheet name="Услуге службе за иинфективне бо" sheetId="232" r:id="rId35"/>
    <sheet name="Услуге Служб. физикалне медиц." sheetId="248" r:id="rId36"/>
    <sheet name="Хемодијализа дневна болница" sheetId="271" r:id="rId37"/>
    <sheet name="Услуге интерне медицине" sheetId="247" r:id="rId38"/>
    <sheet name="Услуге службе онкологије" sheetId="244" r:id="rId39"/>
    <sheet name="Услуге сл.анестезија са реан." sheetId="243" r:id="rId40"/>
    <sheet name="Услуге Неонатологије" sheetId="241" r:id="rId41"/>
    <sheet name="Услуге неурологије" sheetId="240" r:id="rId42"/>
    <sheet name="Услуге сл.офталмологије са орто" sheetId="239" r:id="rId43"/>
    <sheet name="Услуге опште хирургије" sheetId="238" r:id="rId44"/>
    <sheet name="Услуге оториноларингологије" sheetId="237" r:id="rId45"/>
    <sheet name="Услуге ортопедије и трауматолог" sheetId="236" r:id="rId46"/>
    <sheet name="Услуге сл.дечје болести" sheetId="235" r:id="rId47"/>
    <sheet name="Услуге служ.за плућне болести" sheetId="250" r:id="rId48"/>
    <sheet name="Услуге служ.психијатрије" sheetId="249" r:id="rId49"/>
    <sheet name="Услуге пријемно -ургентне сл." sheetId="234" r:id="rId50"/>
    <sheet name="Услуге палијат.и продуж. неге" sheetId="259" r:id="rId51"/>
    <sheet name="Услуге слу.урологије" sheetId="253" r:id="rId52"/>
    <sheet name="Хируршка интензивна нега" sheetId="267" r:id="rId53"/>
    <sheet name="Услуге служ.трансфузије крви" sheetId="233" r:id="rId54"/>
    <sheet name=" Дијагностика" sheetId="153" r:id="rId55"/>
    <sheet name="Lab" sheetId="152" r:id="rId56"/>
    <sheet name="Krv" sheetId="159" r:id="rId57"/>
    <sheet name="Dijalize" sheetId="211" r:id="rId58"/>
    <sheet name="Lekovi" sheetId="160" r:id="rId59"/>
    <sheet name="Implantati" sheetId="161" r:id="rId60"/>
    <sheet name="Sanitet.mat" sheetId="162" r:id="rId61"/>
    <sheet name="Liste.čekanja" sheetId="200" r:id="rId62"/>
    <sheet name="Sanitetski prevoz" sheetId="255" r:id="rId63"/>
    <sheet name="Bo dani " sheetId="256" r:id="rId64"/>
    <sheet name="Soc.Epid.Inform" sheetId="262" r:id="rId65"/>
    <sheet name="zbirno usluge" sheetId="270" r:id="rId66"/>
    <sheet name="dijetetika" sheetId="274" r:id="rId67"/>
    <sheet name="Sheet1" sheetId="275" r:id="rId68"/>
  </sheets>
  <externalReferences>
    <externalReference r:id="rId69"/>
    <externalReference r:id="rId70"/>
    <externalReference r:id="rId71"/>
  </externalReferences>
  <definedNames>
    <definedName name="____W.O.R.K.B.O.O.K..C.O.N.T.E.N.T.S____" localSheetId="31">"#ref!"</definedName>
    <definedName name="____W.O.R.K.B.O.O.K..C.O.N.T.E.N.T.S____">#REF!</definedName>
    <definedName name="DSG_popunjeno">"#ref!"</definedName>
    <definedName name="_xlnm.Print_Area" localSheetId="57">Dijalize!$A$1:$T$19</definedName>
    <definedName name="_xlnm.Print_Area" localSheetId="8">Dnevne.bolnice!$A$1:$G$26</definedName>
    <definedName name="_xlnm.Print_Area" localSheetId="30">'Fizikalna medicina'!$A$1:$P$20</definedName>
    <definedName name="_xlnm.Print_Area" localSheetId="2">Kadar.dne.bol.dij.!#REF!</definedName>
    <definedName name="_xlnm.Print_Area" localSheetId="4">Kadar.nem.!#REF!</definedName>
    <definedName name="_xlnm.Print_Area" localSheetId="5">'Kadar.zbirno '!#REF!</definedName>
    <definedName name="_xlnm.Print_Area" localSheetId="11">'kovid status'!$A$1:$B$24</definedName>
    <definedName name="_xlnm.Print_Area" localSheetId="56">Krv!#REF!</definedName>
    <definedName name="_xlnm.Print_Area" localSheetId="55">Lab!$A$1:$H$295</definedName>
    <definedName name="_xlnm.Print_Area" localSheetId="61">Liste.čekanja!$C$1:$J$38</definedName>
    <definedName name="_xlnm.Print_Area" localSheetId="9">Neonatologija!$A$2:$F$13</definedName>
    <definedName name="_xlnm.Print_Area" localSheetId="7">Pratioci!$A$1:$G$15</definedName>
    <definedName name="_xlnm.Print_Area" localSheetId="62">'Sanitetski prevoz'!$A$1:$I$33</definedName>
    <definedName name="_xlnm.Print_Area" localSheetId="29">'Прегледи анестезиолога'!$A$1:$H$22</definedName>
    <definedName name="_xlnm.Print_Area" localSheetId="28">'Прегледи гинекологија '!$A$4:$H$23</definedName>
    <definedName name="_xlnm.Print_Area" localSheetId="17">'Прегледи дечје оделење'!$A$1:$H$22</definedName>
    <definedName name="_xlnm.Print_Area" localSheetId="19">'Прегледи оториноларингологије'!$A$1:$H$22</definedName>
    <definedName name="_xlnm.Print_Area" localSheetId="24">'Прегледи преддијализна амбулант'!$A$1:$H$21</definedName>
    <definedName name="_xlnm.Print_Area" localSheetId="16">'Прегледи сл.за плућне болести'!$A$1:$H$22</definedName>
    <definedName name="_xlnm.Print_Area" localSheetId="22">'Прегледи сл.неурологије'!$A$1:$H$23</definedName>
    <definedName name="_xlnm.Print_Area" localSheetId="27">'Прегледи Слу.за. инфективне бол'!$A$1:$H$23</definedName>
    <definedName name="_xlnm.Print_Area" localSheetId="18">'прегледи служ .ортопедије'!$A$1:$H$22</definedName>
    <definedName name="_xlnm.Print_Area" localSheetId="21">'Прегледи служ.офталмологије '!$A$1:$H$20</definedName>
    <definedName name="_xlnm.Print_Area" localSheetId="15">'Прегледи служ.психијатрије'!$A$4:$H$19</definedName>
    <definedName name="_xlnm.Print_Area" localSheetId="13">'Прегледи служ.урологије'!$A$1:$H$22</definedName>
    <definedName name="_xlnm.Print_Area" localSheetId="26">'Прегледи служ.Физикалне.мед.'!$A$1:$H$21</definedName>
    <definedName name="_xlnm.Print_Area" localSheetId="25">'Прегледи служб.Интерне медицине'!$A$1:$H$22</definedName>
    <definedName name="_xlnm.Print_Area" localSheetId="23">'Прегледи Служб.Онкологије'!$A$1:$H$22</definedName>
    <definedName name="_xlnm.Print_Area" localSheetId="14">'Прегледи ургентно-пријемне слу'!$A$1:$H$22</definedName>
    <definedName name="_xlnm.Print_Area" localSheetId="20">'Прегледи хирургија'!$A$1:$H$22</definedName>
    <definedName name="_xlnm.Print_Area" localSheetId="32">'Услуге Гинекологија'!$A$1:$H$199</definedName>
    <definedName name="_xlnm.Print_Area" localSheetId="41">'Услуге неурологије'!$A$1:$H$103</definedName>
    <definedName name="_xlnm.Print_Area" localSheetId="36">'Хемодијализа дневна болница'!$A$1:$H$45</definedName>
    <definedName name="_xlnm.Print_Titles" localSheetId="54">' Дијагностика'!$6:$7</definedName>
    <definedName name="_xlnm.Print_Titles" localSheetId="59">Implantati!#REF!</definedName>
    <definedName name="_xlnm.Print_Titles" localSheetId="55">Lab!$6:$7</definedName>
    <definedName name="_xlnm.Print_Titles" localSheetId="61">Liste.čekanja!#REF!</definedName>
  </definedNames>
  <calcPr calcId="124519"/>
</workbook>
</file>

<file path=xl/calcChain.xml><?xml version="1.0" encoding="utf-8"?>
<calcChain xmlns="http://schemas.openxmlformats.org/spreadsheetml/2006/main">
  <c r="D15" i="162"/>
  <c r="C15"/>
  <c r="C2"/>
  <c r="C1"/>
  <c r="K78" i="160"/>
  <c r="H78"/>
  <c r="K76"/>
  <c r="H76"/>
  <c r="K75"/>
  <c r="H75"/>
  <c r="K74"/>
  <c r="H74"/>
  <c r="K73"/>
  <c r="H73"/>
  <c r="K72"/>
  <c r="H72"/>
  <c r="K71"/>
  <c r="H71"/>
  <c r="K67"/>
  <c r="H67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H93" s="1"/>
  <c r="C2"/>
  <c r="C1"/>
  <c r="H75" i="267"/>
  <c r="G75"/>
  <c r="H74"/>
  <c r="G74"/>
  <c r="H73"/>
  <c r="G73"/>
  <c r="Y14" i="274"/>
  <c r="Z14"/>
  <c r="E14"/>
  <c r="D14"/>
  <c r="H61" i="241"/>
  <c r="G61"/>
  <c r="S18" i="211"/>
  <c r="O17"/>
  <c r="K17"/>
  <c r="O16"/>
  <c r="K16"/>
  <c r="O15"/>
  <c r="K15"/>
  <c r="G15"/>
  <c r="C15"/>
  <c r="O14"/>
  <c r="K14"/>
  <c r="G14"/>
  <c r="C14"/>
  <c r="O13"/>
  <c r="K13"/>
  <c r="G13"/>
  <c r="C13"/>
  <c r="R12"/>
  <c r="Q12"/>
  <c r="P12"/>
  <c r="O12"/>
  <c r="N12"/>
  <c r="M12"/>
  <c r="L12"/>
  <c r="K12"/>
  <c r="J12"/>
  <c r="I12"/>
  <c r="H12"/>
  <c r="G12"/>
  <c r="F12"/>
  <c r="E12"/>
  <c r="D12"/>
  <c r="C12"/>
  <c r="O11"/>
  <c r="K11"/>
  <c r="G11"/>
  <c r="C11"/>
  <c r="O10"/>
  <c r="K10"/>
  <c r="G10"/>
  <c r="C10"/>
  <c r="O9"/>
  <c r="K9"/>
  <c r="G9"/>
  <c r="C9"/>
  <c r="R8"/>
  <c r="R18" s="1"/>
  <c r="Q8"/>
  <c r="Q18" s="1"/>
  <c r="P8"/>
  <c r="P18" s="1"/>
  <c r="O8"/>
  <c r="O18" s="1"/>
  <c r="N8"/>
  <c r="N18" s="1"/>
  <c r="M8"/>
  <c r="M18" s="1"/>
  <c r="L8"/>
  <c r="L18" s="1"/>
  <c r="K8"/>
  <c r="K18" s="1"/>
  <c r="J8"/>
  <c r="J18" s="1"/>
  <c r="I8"/>
  <c r="I18" s="1"/>
  <c r="H8"/>
  <c r="H18" s="1"/>
  <c r="G8"/>
  <c r="G18" s="1"/>
  <c r="F8"/>
  <c r="F18" s="1"/>
  <c r="E8"/>
  <c r="E18" s="1"/>
  <c r="D8"/>
  <c r="D18" s="1"/>
  <c r="C8"/>
  <c r="C18" s="1"/>
  <c r="H41" i="159"/>
  <c r="F41"/>
  <c r="H40"/>
  <c r="F40"/>
  <c r="H39"/>
  <c r="F39"/>
  <c r="H38"/>
  <c r="F38"/>
  <c r="H36"/>
  <c r="F36"/>
  <c r="H35"/>
  <c r="F35"/>
  <c r="H34"/>
  <c r="F34"/>
  <c r="H33"/>
  <c r="F33"/>
  <c r="H32"/>
  <c r="F32"/>
  <c r="H31"/>
  <c r="F31"/>
  <c r="H30"/>
  <c r="F30"/>
  <c r="H25"/>
  <c r="F25"/>
  <c r="H24"/>
  <c r="F24"/>
  <c r="H23"/>
  <c r="F23"/>
  <c r="H22"/>
  <c r="F22"/>
  <c r="H21"/>
  <c r="F21"/>
  <c r="H20"/>
  <c r="F20"/>
  <c r="H18"/>
  <c r="F18"/>
  <c r="H17"/>
  <c r="F17"/>
  <c r="F42" s="1"/>
  <c r="H16"/>
  <c r="F16"/>
  <c r="H15"/>
  <c r="F15"/>
  <c r="H14"/>
  <c r="F14"/>
  <c r="H13"/>
  <c r="F13"/>
  <c r="H12"/>
  <c r="F12"/>
  <c r="H11"/>
  <c r="F11"/>
  <c r="H10"/>
  <c r="H42" s="1"/>
  <c r="F10"/>
  <c r="I66" i="161"/>
  <c r="E66"/>
  <c r="H65"/>
  <c r="G65"/>
  <c r="I65" s="1"/>
  <c r="D65"/>
  <c r="E65" s="1"/>
  <c r="C65"/>
  <c r="I64"/>
  <c r="E64"/>
  <c r="I63"/>
  <c r="E63"/>
  <c r="I62"/>
  <c r="E62"/>
  <c r="J61"/>
  <c r="H61"/>
  <c r="I61" s="1"/>
  <c r="G61"/>
  <c r="F61"/>
  <c r="D61"/>
  <c r="E61" s="1"/>
  <c r="C61"/>
  <c r="I60"/>
  <c r="E60"/>
  <c r="I59"/>
  <c r="E59"/>
  <c r="I58"/>
  <c r="E58"/>
  <c r="I57"/>
  <c r="E57"/>
  <c r="I56"/>
  <c r="E56"/>
  <c r="J55"/>
  <c r="H55"/>
  <c r="I55" s="1"/>
  <c r="G55"/>
  <c r="F55"/>
  <c r="D55"/>
  <c r="E55" s="1"/>
  <c r="C55"/>
  <c r="I53"/>
  <c r="E53"/>
  <c r="I52"/>
  <c r="E52"/>
  <c r="I51"/>
  <c r="E51"/>
  <c r="I50"/>
  <c r="E50"/>
  <c r="I49"/>
  <c r="E49"/>
  <c r="I48"/>
  <c r="H48"/>
  <c r="E48"/>
  <c r="D48"/>
  <c r="I47"/>
  <c r="E47"/>
  <c r="I46"/>
  <c r="E46"/>
  <c r="I45"/>
  <c r="E45"/>
  <c r="I44"/>
  <c r="E44"/>
  <c r="I43"/>
  <c r="E43"/>
  <c r="I42"/>
  <c r="E42"/>
  <c r="I41"/>
  <c r="E41"/>
  <c r="I40"/>
  <c r="E40"/>
  <c r="I39"/>
  <c r="H39"/>
  <c r="E39"/>
  <c r="D39"/>
  <c r="I38"/>
  <c r="E38"/>
  <c r="I37"/>
  <c r="E37"/>
  <c r="I36"/>
  <c r="E36"/>
  <c r="I35"/>
  <c r="E35"/>
  <c r="I34"/>
  <c r="E34"/>
  <c r="I33"/>
  <c r="E33"/>
  <c r="I32"/>
  <c r="E32"/>
  <c r="I31"/>
  <c r="H31"/>
  <c r="E31"/>
  <c r="D31"/>
  <c r="I30"/>
  <c r="E30"/>
  <c r="I29"/>
  <c r="E29"/>
  <c r="I28"/>
  <c r="E28"/>
  <c r="I27"/>
  <c r="E27"/>
  <c r="I26"/>
  <c r="E26"/>
  <c r="I25"/>
  <c r="H25"/>
  <c r="E25"/>
  <c r="D25"/>
  <c r="I24"/>
  <c r="E24"/>
  <c r="I23"/>
  <c r="E23"/>
  <c r="I22"/>
  <c r="E22"/>
  <c r="I21"/>
  <c r="E21"/>
  <c r="I20"/>
  <c r="E20"/>
  <c r="I19"/>
  <c r="H19"/>
  <c r="E19"/>
  <c r="D19"/>
  <c r="I18"/>
  <c r="E18"/>
  <c r="I17"/>
  <c r="E17"/>
  <c r="I16"/>
  <c r="H16"/>
  <c r="E16"/>
  <c r="D16"/>
  <c r="J15"/>
  <c r="H15"/>
  <c r="I15" s="1"/>
  <c r="G15"/>
  <c r="F15"/>
  <c r="D15"/>
  <c r="E15" s="1"/>
  <c r="C15"/>
  <c r="J14"/>
  <c r="H14"/>
  <c r="I14" s="1"/>
  <c r="G14"/>
  <c r="F14"/>
  <c r="D14"/>
  <c r="E14" s="1"/>
  <c r="C14"/>
  <c r="I13"/>
  <c r="E13"/>
  <c r="I12"/>
  <c r="E12"/>
  <c r="I11"/>
  <c r="E11"/>
  <c r="I10"/>
  <c r="E10"/>
  <c r="I9"/>
  <c r="E9"/>
  <c r="J8"/>
  <c r="J67" s="1"/>
  <c r="H8"/>
  <c r="I8" s="1"/>
  <c r="G8"/>
  <c r="G67" s="1"/>
  <c r="F8"/>
  <c r="F67" s="1"/>
  <c r="D8"/>
  <c r="E8" s="1"/>
  <c r="C8"/>
  <c r="C67" s="1"/>
  <c r="H199" i="152"/>
  <c r="G199"/>
  <c r="H133"/>
  <c r="G133"/>
  <c r="D31" i="256"/>
  <c r="F31" i="255"/>
  <c r="D31"/>
  <c r="E290" i="152"/>
  <c r="E289"/>
  <c r="E203"/>
  <c r="E138"/>
  <c r="E10"/>
  <c r="C290"/>
  <c r="C289"/>
  <c r="C203"/>
  <c r="C138"/>
  <c r="C10"/>
  <c r="C291" s="1"/>
  <c r="E340" i="153"/>
  <c r="E324"/>
  <c r="E264"/>
  <c r="E245"/>
  <c r="E206"/>
  <c r="E341" s="1"/>
  <c r="E140"/>
  <c r="E10"/>
  <c r="C340"/>
  <c r="C324"/>
  <c r="C264"/>
  <c r="C245"/>
  <c r="C206"/>
  <c r="C140"/>
  <c r="C10"/>
  <c r="C341" s="1"/>
  <c r="E60" i="233"/>
  <c r="C60"/>
  <c r="E77" i="267"/>
  <c r="E199" i="253"/>
  <c r="C199"/>
  <c r="E78"/>
  <c r="E78" i="259"/>
  <c r="C112" i="234"/>
  <c r="E125" i="249"/>
  <c r="E111"/>
  <c r="E126" s="1"/>
  <c r="C125"/>
  <c r="C111"/>
  <c r="C126" s="1"/>
  <c r="E100" i="250"/>
  <c r="E101" s="1"/>
  <c r="E81"/>
  <c r="C100"/>
  <c r="C81"/>
  <c r="C101" s="1"/>
  <c r="E149" i="235"/>
  <c r="C149"/>
  <c r="E245" i="236"/>
  <c r="C245"/>
  <c r="E68"/>
  <c r="E216" i="237"/>
  <c r="E230" s="1"/>
  <c r="C216"/>
  <c r="C230" s="1"/>
  <c r="E106"/>
  <c r="C106"/>
  <c r="E331" i="238"/>
  <c r="E346" s="1"/>
  <c r="C331"/>
  <c r="C346" s="1"/>
  <c r="E164"/>
  <c r="C164"/>
  <c r="E123" i="239"/>
  <c r="C123"/>
  <c r="E43"/>
  <c r="C43"/>
  <c r="E101" i="240"/>
  <c r="C101"/>
  <c r="E78" i="241"/>
  <c r="E64"/>
  <c r="E79" s="1"/>
  <c r="E74" i="243"/>
  <c r="E60"/>
  <c r="E75" s="1"/>
  <c r="C74"/>
  <c r="C60"/>
  <c r="C75" s="1"/>
  <c r="E29" i="244"/>
  <c r="C29"/>
  <c r="E135" i="247"/>
  <c r="E113"/>
  <c r="E136" s="1"/>
  <c r="C135"/>
  <c r="C113"/>
  <c r="C136" s="1"/>
  <c r="D67" i="161" l="1"/>
  <c r="E67" s="1"/>
  <c r="H67"/>
  <c r="I67" s="1"/>
  <c r="E291" i="152"/>
  <c r="E42" i="271"/>
  <c r="E28"/>
  <c r="E43" s="1"/>
  <c r="E97" i="248" l="1"/>
  <c r="E83"/>
  <c r="E98" s="1"/>
  <c r="C97"/>
  <c r="C83"/>
  <c r="C98" s="1"/>
  <c r="E104" i="232"/>
  <c r="E89"/>
  <c r="E105" s="1"/>
  <c r="C104"/>
  <c r="C105" s="1"/>
  <c r="C89"/>
  <c r="E104" i="210"/>
  <c r="E85"/>
  <c r="E105" s="1"/>
  <c r="E180" i="258"/>
  <c r="E196" s="1"/>
  <c r="C180"/>
  <c r="C196" s="1"/>
  <c r="E82"/>
  <c r="C8" i="266" l="1"/>
  <c r="G14" i="264" l="1"/>
  <c r="G12"/>
  <c r="C13" i="269"/>
  <c r="C15" i="185"/>
  <c r="C15" i="216"/>
  <c r="C13" i="217"/>
  <c r="C15" i="218"/>
  <c r="C13" i="261"/>
  <c r="C18"/>
  <c r="C21" i="221"/>
  <c r="C20"/>
  <c r="C15"/>
  <c r="C20" i="222"/>
  <c r="C15"/>
  <c r="C21" s="1"/>
  <c r="C18" i="223" l="1"/>
  <c r="C13"/>
  <c r="C19" s="1"/>
  <c r="C20" i="224"/>
  <c r="C15"/>
  <c r="C21" s="1"/>
  <c r="C15" i="225"/>
  <c r="C20"/>
  <c r="G21" i="226" l="1"/>
  <c r="G20"/>
  <c r="G19"/>
  <c r="G18"/>
  <c r="G17"/>
  <c r="G15"/>
  <c r="G14"/>
  <c r="G13"/>
  <c r="G12"/>
  <c r="G11"/>
  <c r="G10"/>
  <c r="G9"/>
  <c r="E20"/>
  <c r="E15"/>
  <c r="E21" s="1"/>
  <c r="C20"/>
  <c r="C15"/>
  <c r="C21" s="1"/>
  <c r="E20" i="227" l="1"/>
  <c r="E15"/>
  <c r="E21" s="1"/>
  <c r="C20"/>
  <c r="C15"/>
  <c r="C21" s="1"/>
  <c r="G21" i="228"/>
  <c r="G20"/>
  <c r="G19"/>
  <c r="G18"/>
  <c r="G17"/>
  <c r="G15"/>
  <c r="G14"/>
  <c r="G13"/>
  <c r="G12"/>
  <c r="G11"/>
  <c r="G10"/>
  <c r="G9"/>
  <c r="E20"/>
  <c r="E15"/>
  <c r="E21" s="1"/>
  <c r="C20"/>
  <c r="C15"/>
  <c r="C21" s="1"/>
  <c r="G18" i="229"/>
  <c r="G17"/>
  <c r="G16"/>
  <c r="G15"/>
  <c r="G14"/>
  <c r="G12"/>
  <c r="G11"/>
  <c r="G10"/>
  <c r="G9"/>
  <c r="E17"/>
  <c r="E12"/>
  <c r="E18" s="1"/>
  <c r="C17"/>
  <c r="C12"/>
  <c r="C18" s="1"/>
  <c r="C19" i="230" l="1"/>
  <c r="G19" s="1"/>
  <c r="C14"/>
  <c r="G18"/>
  <c r="G17"/>
  <c r="G16"/>
  <c r="G13"/>
  <c r="G12"/>
  <c r="G11"/>
  <c r="G10"/>
  <c r="G9"/>
  <c r="E19"/>
  <c r="E14"/>
  <c r="G14" s="1"/>
  <c r="G20" i="251"/>
  <c r="G19"/>
  <c r="G18"/>
  <c r="G17"/>
  <c r="G14"/>
  <c r="G13"/>
  <c r="G12"/>
  <c r="G11"/>
  <c r="G10"/>
  <c r="G9"/>
  <c r="E20"/>
  <c r="E15"/>
  <c r="E21" s="1"/>
  <c r="C20"/>
  <c r="C15"/>
  <c r="P17" i="260"/>
  <c r="P16"/>
  <c r="P15"/>
  <c r="P14"/>
  <c r="P13"/>
  <c r="P12"/>
  <c r="P11"/>
  <c r="P10"/>
  <c r="P9"/>
  <c r="P8"/>
  <c r="N17"/>
  <c r="N16"/>
  <c r="N15"/>
  <c r="N14"/>
  <c r="N13"/>
  <c r="N12"/>
  <c r="N11"/>
  <c r="N10"/>
  <c r="N9"/>
  <c r="N8"/>
  <c r="L18"/>
  <c r="J18"/>
  <c r="H18"/>
  <c r="F18"/>
  <c r="C8" i="183"/>
  <c r="E8"/>
  <c r="F22" i="208"/>
  <c r="D22"/>
  <c r="F14" i="197"/>
  <c r="D14"/>
  <c r="K8" i="20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I70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G71"/>
  <c r="I71" s="1"/>
  <c r="G69"/>
  <c r="G68"/>
  <c r="E71"/>
  <c r="E69"/>
  <c r="E68"/>
  <c r="D11" i="189"/>
  <c r="D26"/>
  <c r="D22"/>
  <c r="D18"/>
  <c r="D14"/>
  <c r="D9"/>
  <c r="F13" i="174"/>
  <c r="D13"/>
  <c r="C13"/>
  <c r="F12"/>
  <c r="D12"/>
  <c r="C12"/>
  <c r="F11"/>
  <c r="D11"/>
  <c r="C11"/>
  <c r="F10"/>
  <c r="D10"/>
  <c r="C10"/>
  <c r="F9"/>
  <c r="D9"/>
  <c r="C9"/>
  <c r="F8"/>
  <c r="D8"/>
  <c r="C8"/>
  <c r="C1"/>
  <c r="I23" i="169"/>
  <c r="H23"/>
  <c r="F23"/>
  <c r="E23"/>
  <c r="G23" s="1"/>
  <c r="C23"/>
  <c r="B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1"/>
  <c r="W23" i="192"/>
  <c r="V23"/>
  <c r="U23"/>
  <c r="T23"/>
  <c r="R23"/>
  <c r="Q23"/>
  <c r="N23"/>
  <c r="M23"/>
  <c r="L23"/>
  <c r="I23"/>
  <c r="H23"/>
  <c r="G23"/>
  <c r="F23"/>
  <c r="E23"/>
  <c r="D23"/>
  <c r="S22"/>
  <c r="P22"/>
  <c r="O22"/>
  <c r="K22"/>
  <c r="J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3" s="1"/>
  <c r="P8"/>
  <c r="O8"/>
  <c r="K8"/>
  <c r="J8"/>
  <c r="J23" s="1"/>
  <c r="C1"/>
  <c r="R18" i="191"/>
  <c r="Q18"/>
  <c r="P18"/>
  <c r="N18"/>
  <c r="M18"/>
  <c r="K18"/>
  <c r="J18"/>
  <c r="H18"/>
  <c r="G18"/>
  <c r="F18"/>
  <c r="E18"/>
  <c r="D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L8"/>
  <c r="I8"/>
  <c r="AF30" i="189"/>
  <c r="AE30"/>
  <c r="AD30"/>
  <c r="AB30"/>
  <c r="AA30"/>
  <c r="Z30"/>
  <c r="W30"/>
  <c r="V30"/>
  <c r="U30"/>
  <c r="T30"/>
  <c r="S30"/>
  <c r="R30"/>
  <c r="O30"/>
  <c r="N30"/>
  <c r="M30"/>
  <c r="L30"/>
  <c r="K30"/>
  <c r="J30"/>
  <c r="I30"/>
  <c r="G30"/>
  <c r="F30"/>
  <c r="E30"/>
  <c r="C30"/>
  <c r="B30"/>
  <c r="AC29"/>
  <c r="X29"/>
  <c r="Y29" s="1"/>
  <c r="P29"/>
  <c r="Q29" s="1"/>
  <c r="H29"/>
  <c r="D29" s="1"/>
  <c r="AC28"/>
  <c r="Y28"/>
  <c r="X28"/>
  <c r="P28"/>
  <c r="Q28" s="1"/>
  <c r="H28"/>
  <c r="D28" s="1"/>
  <c r="AC27"/>
  <c r="X27"/>
  <c r="Y27" s="1"/>
  <c r="P27"/>
  <c r="Q27" s="1"/>
  <c r="H27"/>
  <c r="D27" s="1"/>
  <c r="AC26"/>
  <c r="X26"/>
  <c r="Y26" s="1"/>
  <c r="Q26"/>
  <c r="P26"/>
  <c r="H26"/>
  <c r="AC25"/>
  <c r="X25"/>
  <c r="Y25" s="1"/>
  <c r="P25"/>
  <c r="Q25" s="1"/>
  <c r="H25"/>
  <c r="D25" s="1"/>
  <c r="AC24"/>
  <c r="Y24"/>
  <c r="X24"/>
  <c r="P24"/>
  <c r="Q24" s="1"/>
  <c r="H24"/>
  <c r="D24" s="1"/>
  <c r="AC23"/>
  <c r="X23"/>
  <c r="Y23" s="1"/>
  <c r="P23"/>
  <c r="Q23" s="1"/>
  <c r="H23"/>
  <c r="D23" s="1"/>
  <c r="AC22"/>
  <c r="X22"/>
  <c r="Y22" s="1"/>
  <c r="Q22"/>
  <c r="P22"/>
  <c r="H22"/>
  <c r="AC21"/>
  <c r="X21"/>
  <c r="Y21" s="1"/>
  <c r="P21"/>
  <c r="Q21" s="1"/>
  <c r="H21"/>
  <c r="D21" s="1"/>
  <c r="AC20"/>
  <c r="Y20"/>
  <c r="X20"/>
  <c r="P20"/>
  <c r="Q20" s="1"/>
  <c r="H20"/>
  <c r="D20" s="1"/>
  <c r="AC19"/>
  <c r="X19"/>
  <c r="Y19" s="1"/>
  <c r="P19"/>
  <c r="Q19" s="1"/>
  <c r="H19"/>
  <c r="D19" s="1"/>
  <c r="AC18"/>
  <c r="X18"/>
  <c r="Y18" s="1"/>
  <c r="Q18"/>
  <c r="P18"/>
  <c r="H18"/>
  <c r="AC17"/>
  <c r="X17"/>
  <c r="Y17" s="1"/>
  <c r="P17"/>
  <c r="Q17" s="1"/>
  <c r="H17"/>
  <c r="D17" s="1"/>
  <c r="AC16"/>
  <c r="Y16"/>
  <c r="X16"/>
  <c r="P16"/>
  <c r="Q16" s="1"/>
  <c r="H16"/>
  <c r="D16" s="1"/>
  <c r="AC15"/>
  <c r="X15"/>
  <c r="Y15" s="1"/>
  <c r="P15"/>
  <c r="Q15" s="1"/>
  <c r="H15"/>
  <c r="D15" s="1"/>
  <c r="AC14"/>
  <c r="X14"/>
  <c r="Y14" s="1"/>
  <c r="Q14"/>
  <c r="P14"/>
  <c r="H14"/>
  <c r="AC13"/>
  <c r="X13"/>
  <c r="Y13" s="1"/>
  <c r="P13"/>
  <c r="Q13" s="1"/>
  <c r="H13"/>
  <c r="D13" s="1"/>
  <c r="AC12"/>
  <c r="Y12"/>
  <c r="X12"/>
  <c r="P12"/>
  <c r="Q12" s="1"/>
  <c r="H12"/>
  <c r="D12" s="1"/>
  <c r="AC11"/>
  <c r="X11"/>
  <c r="Y11" s="1"/>
  <c r="P11"/>
  <c r="Q11" s="1"/>
  <c r="H11"/>
  <c r="AC10"/>
  <c r="X10"/>
  <c r="Y10" s="1"/>
  <c r="Q10"/>
  <c r="P10"/>
  <c r="H10"/>
  <c r="D10" s="1"/>
  <c r="AC9"/>
  <c r="X9"/>
  <c r="Y9" s="1"/>
  <c r="P9"/>
  <c r="Q9" s="1"/>
  <c r="H9"/>
  <c r="H162" i="238"/>
  <c r="G162"/>
  <c r="H58" i="243"/>
  <c r="G58"/>
  <c r="P18" i="260" l="1"/>
  <c r="G11" i="174"/>
  <c r="G9"/>
  <c r="G13"/>
  <c r="F14"/>
  <c r="G10"/>
  <c r="G15" i="251"/>
  <c r="P30" i="189"/>
  <c r="I18" i="191"/>
  <c r="K23" i="192"/>
  <c r="I69" i="209"/>
  <c r="D30" i="189"/>
  <c r="Q30"/>
  <c r="X30"/>
  <c r="Y30" s="1"/>
  <c r="L18" i="191"/>
  <c r="O23" i="192"/>
  <c r="C14" i="174"/>
  <c r="G12"/>
  <c r="N18" i="260"/>
  <c r="C21" i="251"/>
  <c r="G21" s="1"/>
  <c r="E20" i="230"/>
  <c r="C20"/>
  <c r="H30" i="189"/>
  <c r="AC30"/>
  <c r="O18" i="191"/>
  <c r="P23" i="192"/>
  <c r="D23" i="169"/>
  <c r="D14" i="174"/>
  <c r="E8"/>
  <c r="G8"/>
  <c r="E10"/>
  <c r="E12"/>
  <c r="E9"/>
  <c r="E11"/>
  <c r="E13"/>
  <c r="H215" i="237"/>
  <c r="G215"/>
  <c r="H214"/>
  <c r="G214"/>
  <c r="H213"/>
  <c r="G213"/>
  <c r="G14" i="174" l="1"/>
  <c r="E14"/>
  <c r="G20" i="230"/>
  <c r="G210" i="237"/>
  <c r="H210"/>
  <c r="H212"/>
  <c r="G212"/>
  <c r="H102"/>
  <c r="G102"/>
  <c r="H101"/>
  <c r="G101"/>
  <c r="H197" i="253"/>
  <c r="G197"/>
  <c r="H196"/>
  <c r="G196"/>
  <c r="H195"/>
  <c r="G195"/>
  <c r="H194"/>
  <c r="G194"/>
  <c r="H76"/>
  <c r="G76"/>
  <c r="H75"/>
  <c r="G75"/>
  <c r="H74"/>
  <c r="G74"/>
  <c r="H73"/>
  <c r="G73"/>
  <c r="H72"/>
  <c r="G72"/>
  <c r="H71"/>
  <c r="G71"/>
  <c r="H329" i="238"/>
  <c r="G329"/>
  <c r="H328"/>
  <c r="G328"/>
  <c r="H326"/>
  <c r="G326"/>
  <c r="H161"/>
  <c r="G161"/>
  <c r="H163"/>
  <c r="G163"/>
  <c r="H160"/>
  <c r="G160"/>
  <c r="H159"/>
  <c r="G159"/>
  <c r="H80" i="258"/>
  <c r="G80"/>
  <c r="H79"/>
  <c r="G79"/>
  <c r="H78"/>
  <c r="G78"/>
  <c r="H71"/>
  <c r="G71"/>
  <c r="H83" i="210"/>
  <c r="G83"/>
  <c r="H82"/>
  <c r="G82"/>
  <c r="H26" i="271"/>
  <c r="G26"/>
  <c r="H110" i="234"/>
  <c r="G110"/>
  <c r="H109"/>
  <c r="G109"/>
  <c r="H108"/>
  <c r="G108"/>
  <c r="H107"/>
  <c r="G107"/>
  <c r="H106"/>
  <c r="G106"/>
  <c r="H105"/>
  <c r="G105"/>
  <c r="G9" i="153"/>
  <c r="H9"/>
  <c r="G10"/>
  <c r="D10"/>
  <c r="F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9"/>
  <c r="H139"/>
  <c r="D140"/>
  <c r="G140"/>
  <c r="F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5"/>
  <c r="H205"/>
  <c r="D206"/>
  <c r="F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4"/>
  <c r="H244"/>
  <c r="D245"/>
  <c r="F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3"/>
  <c r="H263"/>
  <c r="D264"/>
  <c r="F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3"/>
  <c r="H323"/>
  <c r="G264"/>
  <c r="D324"/>
  <c r="F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D340"/>
  <c r="G340"/>
  <c r="F340"/>
  <c r="G245" l="1"/>
  <c r="G324"/>
  <c r="G206"/>
  <c r="H324"/>
  <c r="H10"/>
  <c r="H340"/>
  <c r="F341"/>
  <c r="H206"/>
  <c r="D341"/>
  <c r="H264"/>
  <c r="H245"/>
  <c r="H140"/>
  <c r="D106" i="237"/>
  <c r="L67" i="209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H81" i="248"/>
  <c r="G81"/>
  <c r="H80"/>
  <c r="G80"/>
  <c r="H79"/>
  <c r="G79"/>
  <c r="H107" i="249"/>
  <c r="G107"/>
  <c r="H106"/>
  <c r="G106"/>
  <c r="H109"/>
  <c r="G109"/>
  <c r="H108"/>
  <c r="G108"/>
  <c r="H105"/>
  <c r="G105"/>
  <c r="H104" i="234"/>
  <c r="G104"/>
  <c r="H103"/>
  <c r="G103"/>
  <c r="H146" i="235"/>
  <c r="G146"/>
  <c r="H145"/>
  <c r="G145"/>
  <c r="H81" i="210"/>
  <c r="G81"/>
  <c r="H80"/>
  <c r="G80"/>
  <c r="H79" i="250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178" i="258"/>
  <c r="G178"/>
  <c r="H177"/>
  <c r="G177"/>
  <c r="H77"/>
  <c r="G77"/>
  <c r="H76"/>
  <c r="G76"/>
  <c r="H75"/>
  <c r="G75"/>
  <c r="H74"/>
  <c r="G74"/>
  <c r="H73"/>
  <c r="G73"/>
  <c r="H121" i="239"/>
  <c r="G121"/>
  <c r="H41"/>
  <c r="G41"/>
  <c r="H40"/>
  <c r="G40"/>
  <c r="H39"/>
  <c r="G39"/>
  <c r="H193" i="253"/>
  <c r="G193"/>
  <c r="H192"/>
  <c r="G192"/>
  <c r="H70"/>
  <c r="G70"/>
  <c r="H69"/>
  <c r="G69"/>
  <c r="H68"/>
  <c r="G68"/>
  <c r="H67"/>
  <c r="G67"/>
  <c r="H243" i="236"/>
  <c r="G243"/>
  <c r="H242"/>
  <c r="G242"/>
  <c r="H241"/>
  <c r="G241"/>
  <c r="H240"/>
  <c r="G240"/>
  <c r="H239"/>
  <c r="G239"/>
  <c r="H238"/>
  <c r="G238"/>
  <c r="H211" i="237"/>
  <c r="G211"/>
  <c r="H105"/>
  <c r="G105"/>
  <c r="H327" i="238"/>
  <c r="G327"/>
  <c r="H325"/>
  <c r="G325"/>
  <c r="H324"/>
  <c r="G324"/>
  <c r="H158"/>
  <c r="G158"/>
  <c r="H157"/>
  <c r="G157"/>
  <c r="H321"/>
  <c r="G321"/>
  <c r="H320"/>
  <c r="G320"/>
  <c r="H156"/>
  <c r="G156"/>
  <c r="H155"/>
  <c r="G155"/>
  <c r="H154"/>
  <c r="G154"/>
  <c r="H153"/>
  <c r="G153"/>
  <c r="H152"/>
  <c r="G152"/>
  <c r="H151"/>
  <c r="G151"/>
  <c r="F138" i="152"/>
  <c r="H134"/>
  <c r="G134"/>
  <c r="H132"/>
  <c r="G132"/>
  <c r="H60" i="241"/>
  <c r="G60"/>
  <c r="H59"/>
  <c r="G59"/>
  <c r="G13" i="264"/>
  <c r="G341" i="153" l="1"/>
  <c r="H341"/>
  <c r="F149" i="235"/>
  <c r="H144"/>
  <c r="G144"/>
  <c r="H143"/>
  <c r="G143"/>
  <c r="H142"/>
  <c r="G142"/>
  <c r="H176" i="258"/>
  <c r="G176"/>
  <c r="H175"/>
  <c r="G175"/>
  <c r="H174"/>
  <c r="G174"/>
  <c r="H81"/>
  <c r="G81"/>
  <c r="H190" i="253"/>
  <c r="G190"/>
  <c r="H189"/>
  <c r="G189"/>
  <c r="H188"/>
  <c r="G188"/>
  <c r="H187"/>
  <c r="G187"/>
  <c r="H66"/>
  <c r="G66"/>
  <c r="H65"/>
  <c r="G65"/>
  <c r="H64"/>
  <c r="G64"/>
  <c r="H120" i="239"/>
  <c r="G120"/>
  <c r="H119"/>
  <c r="G119"/>
  <c r="H118"/>
  <c r="G118"/>
  <c r="H102" i="234"/>
  <c r="G102"/>
  <c r="H101"/>
  <c r="G101"/>
  <c r="H100"/>
  <c r="G100"/>
  <c r="H99"/>
  <c r="G99"/>
  <c r="H98"/>
  <c r="G98"/>
  <c r="H97"/>
  <c r="G97"/>
  <c r="H96"/>
  <c r="G96"/>
  <c r="H76" i="259"/>
  <c r="G76"/>
  <c r="H75"/>
  <c r="G75"/>
  <c r="H74"/>
  <c r="G74"/>
  <c r="H100" i="237"/>
  <c r="G100"/>
  <c r="H99"/>
  <c r="G99"/>
  <c r="H98"/>
  <c r="G98"/>
  <c r="H24" i="271"/>
  <c r="G24"/>
  <c r="H23"/>
  <c r="G23"/>
  <c r="H148" i="238"/>
  <c r="G148"/>
  <c r="H147"/>
  <c r="G147"/>
  <c r="H130" i="152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58" i="233"/>
  <c r="G58"/>
  <c r="H59" l="1"/>
  <c r="G59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76" i="267"/>
  <c r="G76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98" i="253"/>
  <c r="G198"/>
  <c r="H191"/>
  <c r="G191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77" i="259"/>
  <c r="G77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1" i="234"/>
  <c r="G111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0" i="249"/>
  <c r="G110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80" i="250"/>
  <c r="G8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47" i="235"/>
  <c r="G147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71" i="236"/>
  <c r="G71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44"/>
  <c r="H244"/>
  <c r="H209" i="237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G108"/>
  <c r="H108"/>
  <c r="H330" i="238"/>
  <c r="G330"/>
  <c r="H323"/>
  <c r="G323"/>
  <c r="H322"/>
  <c r="G322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50"/>
  <c r="G150"/>
  <c r="H149"/>
  <c r="G149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22" i="239"/>
  <c r="G122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2"/>
  <c r="G42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0" i="24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63" i="241"/>
  <c r="G63"/>
  <c r="H62"/>
  <c r="G62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59" i="243"/>
  <c r="G59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12" i="247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28" i="244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41" i="27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7"/>
  <c r="G27"/>
  <c r="H25"/>
  <c r="G25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82" i="248"/>
  <c r="G82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84" i="210"/>
  <c r="G84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72" i="258"/>
  <c r="G72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J36" i="200"/>
  <c r="I36"/>
  <c r="H36"/>
  <c r="G36"/>
  <c r="F36"/>
  <c r="E36"/>
  <c r="D36"/>
  <c r="H173" i="258"/>
  <c r="G173"/>
  <c r="H172"/>
  <c r="G172"/>
  <c r="H171"/>
  <c r="G171"/>
  <c r="H170"/>
  <c r="G170"/>
  <c r="H169"/>
  <c r="G169"/>
  <c r="H168"/>
  <c r="G168"/>
  <c r="H167"/>
  <c r="G167"/>
  <c r="H63" i="253"/>
  <c r="G63"/>
  <c r="H62"/>
  <c r="G62"/>
  <c r="H61"/>
  <c r="G61"/>
  <c r="H88" i="232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D89"/>
  <c r="F89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D101" i="240"/>
  <c r="F75" i="233"/>
  <c r="E75"/>
  <c r="D75"/>
  <c r="C75"/>
  <c r="F60"/>
  <c r="F76" s="1"/>
  <c r="E76"/>
  <c r="D60"/>
  <c r="D76" s="1"/>
  <c r="C76"/>
  <c r="F91" i="267"/>
  <c r="E91"/>
  <c r="D91"/>
  <c r="C91"/>
  <c r="C78" i="253"/>
  <c r="F214"/>
  <c r="E214"/>
  <c r="D214"/>
  <c r="H214" s="1"/>
  <c r="C214"/>
  <c r="C78" i="259"/>
  <c r="F92"/>
  <c r="E92"/>
  <c r="D92"/>
  <c r="C92"/>
  <c r="G92" s="1"/>
  <c r="F78"/>
  <c r="D78"/>
  <c r="F130" i="234"/>
  <c r="E130"/>
  <c r="D130"/>
  <c r="H130" s="1"/>
  <c r="C130"/>
  <c r="G130" s="1"/>
  <c r="F112"/>
  <c r="E112"/>
  <c r="E131" s="1"/>
  <c r="D112"/>
  <c r="H112" s="1"/>
  <c r="C131"/>
  <c r="F125" i="249"/>
  <c r="D125"/>
  <c r="H125" s="1"/>
  <c r="F111"/>
  <c r="F126" s="1"/>
  <c r="D111"/>
  <c r="F100" i="250"/>
  <c r="H99"/>
  <c r="H98"/>
  <c r="H97"/>
  <c r="H96"/>
  <c r="H95"/>
  <c r="D100"/>
  <c r="D81"/>
  <c r="F81"/>
  <c r="G93"/>
  <c r="H93"/>
  <c r="G94"/>
  <c r="H94"/>
  <c r="G95"/>
  <c r="G96"/>
  <c r="G97"/>
  <c r="G98"/>
  <c r="G99"/>
  <c r="G81"/>
  <c r="C64" i="241"/>
  <c r="F64"/>
  <c r="D64"/>
  <c r="D78"/>
  <c r="H78" s="1"/>
  <c r="F78"/>
  <c r="C78"/>
  <c r="F60" i="243"/>
  <c r="F74"/>
  <c r="G74"/>
  <c r="D74"/>
  <c r="D60"/>
  <c r="F43" i="244"/>
  <c r="E43"/>
  <c r="D43"/>
  <c r="C43"/>
  <c r="G43" s="1"/>
  <c r="F29"/>
  <c r="F44" s="1"/>
  <c r="E44"/>
  <c r="D29"/>
  <c r="G135" i="247"/>
  <c r="D135"/>
  <c r="D113"/>
  <c r="F113"/>
  <c r="F135"/>
  <c r="F42" i="271"/>
  <c r="D42"/>
  <c r="C42"/>
  <c r="C28"/>
  <c r="F28"/>
  <c r="D28"/>
  <c r="G83" i="248"/>
  <c r="D83"/>
  <c r="F83"/>
  <c r="F97"/>
  <c r="D97"/>
  <c r="D104" i="232"/>
  <c r="F104"/>
  <c r="F104" i="210"/>
  <c r="C85"/>
  <c r="D104"/>
  <c r="C104"/>
  <c r="D85"/>
  <c r="F85"/>
  <c r="H85" s="1"/>
  <c r="D8" i="266"/>
  <c r="N17" i="264"/>
  <c r="O17"/>
  <c r="G15"/>
  <c r="C14" i="197"/>
  <c r="E14"/>
  <c r="G14"/>
  <c r="E18" i="269"/>
  <c r="E13"/>
  <c r="C18"/>
  <c r="F18"/>
  <c r="D18"/>
  <c r="H17"/>
  <c r="G17"/>
  <c r="H16"/>
  <c r="G16"/>
  <c r="H15"/>
  <c r="G15"/>
  <c r="F13"/>
  <c r="H13" s="1"/>
  <c r="D13"/>
  <c r="H12"/>
  <c r="G12"/>
  <c r="H11"/>
  <c r="G11"/>
  <c r="H10"/>
  <c r="G10"/>
  <c r="H9"/>
  <c r="G9"/>
  <c r="G31" i="255"/>
  <c r="E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103" i="232"/>
  <c r="G103"/>
  <c r="H102"/>
  <c r="G102"/>
  <c r="H101"/>
  <c r="G101"/>
  <c r="H13"/>
  <c r="G13"/>
  <c r="D29" i="262"/>
  <c r="F31" i="256"/>
  <c r="G138" i="152"/>
  <c r="G290"/>
  <c r="G10"/>
  <c r="E92" i="267"/>
  <c r="C77"/>
  <c r="G149" i="235"/>
  <c r="C68" i="236"/>
  <c r="G229" i="237"/>
  <c r="G228"/>
  <c r="G227"/>
  <c r="G226"/>
  <c r="G225"/>
  <c r="G224"/>
  <c r="G223"/>
  <c r="G222"/>
  <c r="G221"/>
  <c r="G220"/>
  <c r="G219"/>
  <c r="G218"/>
  <c r="G11"/>
  <c r="G331" i="238"/>
  <c r="H74" i="243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13"/>
  <c r="G13"/>
  <c r="C82" i="258"/>
  <c r="C20" i="185"/>
  <c r="C20" i="216"/>
  <c r="C18" i="217"/>
  <c r="C20" i="218"/>
  <c r="H25" i="256"/>
  <c r="I25"/>
  <c r="H24"/>
  <c r="I24"/>
  <c r="H166" i="258"/>
  <c r="G166"/>
  <c r="H165"/>
  <c r="G165"/>
  <c r="H60" i="253"/>
  <c r="G60"/>
  <c r="H59"/>
  <c r="G59"/>
  <c r="H133" i="247"/>
  <c r="G133"/>
  <c r="H132"/>
  <c r="G132"/>
  <c r="D149" i="235"/>
  <c r="H128" i="234"/>
  <c r="G128"/>
  <c r="H127"/>
  <c r="G127"/>
  <c r="H126"/>
  <c r="G126"/>
  <c r="H125"/>
  <c r="G125"/>
  <c r="F203" i="152"/>
  <c r="D203"/>
  <c r="D8" i="183"/>
  <c r="I17" i="264"/>
  <c r="H17"/>
  <c r="F101" i="240"/>
  <c r="H164" i="258"/>
  <c r="G164"/>
  <c r="H163"/>
  <c r="G163"/>
  <c r="H162"/>
  <c r="G162"/>
  <c r="H58" i="253"/>
  <c r="G58"/>
  <c r="H117" i="152"/>
  <c r="G117"/>
  <c r="H116"/>
  <c r="G116"/>
  <c r="H194"/>
  <c r="G194"/>
  <c r="H197"/>
  <c r="G197"/>
  <c r="H196"/>
  <c r="G196"/>
  <c r="H195"/>
  <c r="G195"/>
  <c r="D138"/>
  <c r="H193"/>
  <c r="G193"/>
  <c r="H192"/>
  <c r="G192"/>
  <c r="H118"/>
  <c r="G118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5"/>
  <c r="G105"/>
  <c r="H104"/>
  <c r="G104"/>
  <c r="H103"/>
  <c r="G103"/>
  <c r="H100"/>
  <c r="G100"/>
  <c r="H99"/>
  <c r="G99"/>
  <c r="H98"/>
  <c r="G98"/>
  <c r="H102"/>
  <c r="G102"/>
  <c r="H101"/>
  <c r="G101"/>
  <c r="H97"/>
  <c r="G97"/>
  <c r="H96"/>
  <c r="G96"/>
  <c r="H106"/>
  <c r="G106"/>
  <c r="H95"/>
  <c r="G95"/>
  <c r="H94"/>
  <c r="G94"/>
  <c r="H93"/>
  <c r="G93"/>
  <c r="H92"/>
  <c r="G92"/>
  <c r="H91"/>
  <c r="G91"/>
  <c r="H131"/>
  <c r="G131"/>
  <c r="H90"/>
  <c r="G90"/>
  <c r="H89"/>
  <c r="G89"/>
  <c r="H88"/>
  <c r="G88"/>
  <c r="H87"/>
  <c r="G87"/>
  <c r="H12" i="235"/>
  <c r="G12"/>
  <c r="F20" i="227"/>
  <c r="G20"/>
  <c r="D20"/>
  <c r="H19"/>
  <c r="G19"/>
  <c r="H18"/>
  <c r="G18"/>
  <c r="H17"/>
  <c r="G17"/>
  <c r="F15"/>
  <c r="H15" s="1"/>
  <c r="G15"/>
  <c r="D15"/>
  <c r="H14"/>
  <c r="G14"/>
  <c r="H13"/>
  <c r="G13"/>
  <c r="H12"/>
  <c r="G12"/>
  <c r="H11"/>
  <c r="G11"/>
  <c r="H10"/>
  <c r="G10"/>
  <c r="H9"/>
  <c r="G9"/>
  <c r="H43" i="244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13"/>
  <c r="G13"/>
  <c r="F20" i="221"/>
  <c r="E20"/>
  <c r="D20"/>
  <c r="H19"/>
  <c r="G19"/>
  <c r="H18"/>
  <c r="G18"/>
  <c r="H17"/>
  <c r="G17"/>
  <c r="F15"/>
  <c r="E15"/>
  <c r="D15"/>
  <c r="H14"/>
  <c r="G14"/>
  <c r="H13"/>
  <c r="G13"/>
  <c r="H12"/>
  <c r="G12"/>
  <c r="H11"/>
  <c r="G11"/>
  <c r="H10"/>
  <c r="G10"/>
  <c r="H9"/>
  <c r="G9"/>
  <c r="G75" i="233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13"/>
  <c r="G13"/>
  <c r="H124" i="249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3"/>
  <c r="G13"/>
  <c r="H11"/>
  <c r="G11"/>
  <c r="H10"/>
  <c r="G10"/>
  <c r="F17" i="229"/>
  <c r="D17"/>
  <c r="H16"/>
  <c r="H15"/>
  <c r="H14"/>
  <c r="F12"/>
  <c r="H12" s="1"/>
  <c r="D12"/>
  <c r="H11"/>
  <c r="H10"/>
  <c r="H9"/>
  <c r="H195" i="258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F180"/>
  <c r="D180"/>
  <c r="H179"/>
  <c r="G179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F82"/>
  <c r="F196" s="1"/>
  <c r="D82"/>
  <c r="H10"/>
  <c r="G10"/>
  <c r="F20" i="185"/>
  <c r="E20"/>
  <c r="D20"/>
  <c r="H19"/>
  <c r="G19"/>
  <c r="H18"/>
  <c r="G18"/>
  <c r="H17"/>
  <c r="G17"/>
  <c r="F15"/>
  <c r="E15"/>
  <c r="G15" s="1"/>
  <c r="D15"/>
  <c r="H13"/>
  <c r="G13"/>
  <c r="H12"/>
  <c r="G12"/>
  <c r="H11"/>
  <c r="G11"/>
  <c r="H10"/>
  <c r="G10"/>
  <c r="H9"/>
  <c r="G9"/>
  <c r="H77" i="241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13"/>
  <c r="G13"/>
  <c r="M17" i="264"/>
  <c r="L17"/>
  <c r="K17"/>
  <c r="J17"/>
  <c r="F17"/>
  <c r="D17"/>
  <c r="G17"/>
  <c r="E17"/>
  <c r="E29" i="262"/>
  <c r="F20" i="216"/>
  <c r="E20"/>
  <c r="G20" s="1"/>
  <c r="D20"/>
  <c r="H19"/>
  <c r="G19"/>
  <c r="H18"/>
  <c r="G18"/>
  <c r="H17"/>
  <c r="G17"/>
  <c r="F15"/>
  <c r="E15"/>
  <c r="D15"/>
  <c r="H14"/>
  <c r="G14"/>
  <c r="H13"/>
  <c r="G13"/>
  <c r="H12"/>
  <c r="G12"/>
  <c r="H11"/>
  <c r="G11"/>
  <c r="H10"/>
  <c r="G10"/>
  <c r="H9"/>
  <c r="G9"/>
  <c r="H134" i="247"/>
  <c r="G134"/>
  <c r="H131"/>
  <c r="G131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3"/>
  <c r="G13"/>
  <c r="F20" i="218"/>
  <c r="E20"/>
  <c r="G20" s="1"/>
  <c r="D20"/>
  <c r="H19"/>
  <c r="G19"/>
  <c r="H18"/>
  <c r="G18"/>
  <c r="H17"/>
  <c r="G17"/>
  <c r="F15"/>
  <c r="E15"/>
  <c r="D15"/>
  <c r="H14"/>
  <c r="G14"/>
  <c r="H13"/>
  <c r="G13"/>
  <c r="H12"/>
  <c r="G12"/>
  <c r="H11"/>
  <c r="G11"/>
  <c r="H10"/>
  <c r="G10"/>
  <c r="H9"/>
  <c r="G9"/>
  <c r="H92" i="250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13"/>
  <c r="G13"/>
  <c r="F20" i="228"/>
  <c r="H20" s="1"/>
  <c r="D20"/>
  <c r="H19"/>
  <c r="H18"/>
  <c r="H17"/>
  <c r="F15"/>
  <c r="D15"/>
  <c r="D21" s="1"/>
  <c r="H14"/>
  <c r="H13"/>
  <c r="H12"/>
  <c r="H11"/>
  <c r="H10"/>
  <c r="H9"/>
  <c r="H104" i="210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14"/>
  <c r="G14"/>
  <c r="H13" i="240"/>
  <c r="G13"/>
  <c r="F20" i="222"/>
  <c r="E20"/>
  <c r="D20"/>
  <c r="H19"/>
  <c r="G19"/>
  <c r="H18"/>
  <c r="G18"/>
  <c r="H17"/>
  <c r="G17"/>
  <c r="F15"/>
  <c r="E15"/>
  <c r="D15"/>
  <c r="H15" s="1"/>
  <c r="H14"/>
  <c r="G14"/>
  <c r="H13"/>
  <c r="G13"/>
  <c r="H12"/>
  <c r="G12"/>
  <c r="H11"/>
  <c r="G11"/>
  <c r="H10"/>
  <c r="G10"/>
  <c r="H9"/>
  <c r="G9"/>
  <c r="H91" i="267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F77"/>
  <c r="D77"/>
  <c r="H13"/>
  <c r="G13"/>
  <c r="G97" i="248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14"/>
  <c r="G14"/>
  <c r="F18" i="217"/>
  <c r="E18"/>
  <c r="D18"/>
  <c r="H18" s="1"/>
  <c r="H17"/>
  <c r="G17"/>
  <c r="H16"/>
  <c r="G16"/>
  <c r="H15"/>
  <c r="G15"/>
  <c r="F13"/>
  <c r="E13"/>
  <c r="G13" s="1"/>
  <c r="D13"/>
  <c r="H13" s="1"/>
  <c r="H12"/>
  <c r="G12"/>
  <c r="H11"/>
  <c r="G11"/>
  <c r="H10"/>
  <c r="G10"/>
  <c r="H9"/>
  <c r="G9"/>
  <c r="H13" i="271"/>
  <c r="G13"/>
  <c r="F18" i="261"/>
  <c r="E18"/>
  <c r="D18"/>
  <c r="H17"/>
  <c r="G17"/>
  <c r="H16"/>
  <c r="G16"/>
  <c r="H15"/>
  <c r="G15"/>
  <c r="F13"/>
  <c r="H13" s="1"/>
  <c r="E13"/>
  <c r="D13"/>
  <c r="H12"/>
  <c r="G12"/>
  <c r="H11"/>
  <c r="G11"/>
  <c r="H10"/>
  <c r="G10"/>
  <c r="H9"/>
  <c r="G9"/>
  <c r="G131" i="234"/>
  <c r="H129"/>
  <c r="G129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2"/>
  <c r="G12"/>
  <c r="F19" i="230"/>
  <c r="D19"/>
  <c r="H18"/>
  <c r="H17"/>
  <c r="H16"/>
  <c r="F14"/>
  <c r="D14"/>
  <c r="H13"/>
  <c r="H12"/>
  <c r="H11"/>
  <c r="H10"/>
  <c r="H9"/>
  <c r="F8" i="183"/>
  <c r="B8"/>
  <c r="G22" i="208"/>
  <c r="E22"/>
  <c r="Q14" i="260"/>
  <c r="Q15"/>
  <c r="Q16"/>
  <c r="Q17"/>
  <c r="O14"/>
  <c r="O15"/>
  <c r="O16"/>
  <c r="O17"/>
  <c r="H259" i="236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F245"/>
  <c r="D245"/>
  <c r="H70"/>
  <c r="G70"/>
  <c r="F68"/>
  <c r="D68"/>
  <c r="M18" i="260"/>
  <c r="K18"/>
  <c r="I18"/>
  <c r="G18"/>
  <c r="E18"/>
  <c r="D18"/>
  <c r="Q13"/>
  <c r="O13"/>
  <c r="Q12"/>
  <c r="O12"/>
  <c r="Q11"/>
  <c r="O11"/>
  <c r="Q10"/>
  <c r="O10"/>
  <c r="Q9"/>
  <c r="O9"/>
  <c r="Q8"/>
  <c r="O8"/>
  <c r="G214" i="253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F199"/>
  <c r="D199"/>
  <c r="H80"/>
  <c r="G80"/>
  <c r="F78"/>
  <c r="D78"/>
  <c r="H77"/>
  <c r="G77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229" i="237"/>
  <c r="H228"/>
  <c r="H227"/>
  <c r="H226"/>
  <c r="H225"/>
  <c r="H224"/>
  <c r="H223"/>
  <c r="H222"/>
  <c r="H221"/>
  <c r="H220"/>
  <c r="H219"/>
  <c r="H218"/>
  <c r="F216"/>
  <c r="D216"/>
  <c r="F106"/>
  <c r="H11"/>
  <c r="H345" i="238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F331"/>
  <c r="D331"/>
  <c r="H166"/>
  <c r="G166"/>
  <c r="F164"/>
  <c r="D164"/>
  <c r="H10"/>
  <c r="G10"/>
  <c r="H137" i="239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F123"/>
  <c r="D123"/>
  <c r="H45"/>
  <c r="G45"/>
  <c r="F43"/>
  <c r="D43"/>
  <c r="H10"/>
  <c r="G10"/>
  <c r="H254" i="152"/>
  <c r="H251"/>
  <c r="G251"/>
  <c r="H250"/>
  <c r="G250"/>
  <c r="H249"/>
  <c r="G249"/>
  <c r="H248"/>
  <c r="G248"/>
  <c r="H247"/>
  <c r="G247"/>
  <c r="G254"/>
  <c r="H253"/>
  <c r="G253"/>
  <c r="H252"/>
  <c r="G252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2"/>
  <c r="G232"/>
  <c r="H231"/>
  <c r="G231"/>
  <c r="H230"/>
  <c r="G230"/>
  <c r="H229"/>
  <c r="G229"/>
  <c r="H228"/>
  <c r="G228"/>
  <c r="H227"/>
  <c r="G227"/>
  <c r="H226"/>
  <c r="G226"/>
  <c r="H225"/>
  <c r="G225"/>
  <c r="H235"/>
  <c r="G235"/>
  <c r="H255"/>
  <c r="G255"/>
  <c r="H236"/>
  <c r="G236"/>
  <c r="H234"/>
  <c r="G234"/>
  <c r="H233"/>
  <c r="G233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1"/>
  <c r="G211"/>
  <c r="H210"/>
  <c r="G210"/>
  <c r="H209"/>
  <c r="G209"/>
  <c r="H208"/>
  <c r="G208"/>
  <c r="H207"/>
  <c r="G207"/>
  <c r="H190"/>
  <c r="G190"/>
  <c r="H200"/>
  <c r="G200"/>
  <c r="H198"/>
  <c r="G198"/>
  <c r="F290"/>
  <c r="D290"/>
  <c r="F289"/>
  <c r="D289"/>
  <c r="H212"/>
  <c r="G212"/>
  <c r="H206"/>
  <c r="G206"/>
  <c r="H205"/>
  <c r="G205"/>
  <c r="H204"/>
  <c r="G204"/>
  <c r="H202"/>
  <c r="H9" i="256"/>
  <c r="I9"/>
  <c r="I10"/>
  <c r="I11"/>
  <c r="I12"/>
  <c r="I13"/>
  <c r="I14"/>
  <c r="I15"/>
  <c r="I16"/>
  <c r="I17"/>
  <c r="I18"/>
  <c r="I19"/>
  <c r="I20"/>
  <c r="I21"/>
  <c r="I22"/>
  <c r="I23"/>
  <c r="I26"/>
  <c r="I27"/>
  <c r="I28"/>
  <c r="I29"/>
  <c r="I30"/>
  <c r="H10"/>
  <c r="H11"/>
  <c r="H12"/>
  <c r="H13"/>
  <c r="H14"/>
  <c r="H15"/>
  <c r="H16"/>
  <c r="H17"/>
  <c r="H18"/>
  <c r="H19"/>
  <c r="H20"/>
  <c r="H21"/>
  <c r="H22"/>
  <c r="H23"/>
  <c r="H26"/>
  <c r="H27"/>
  <c r="H28"/>
  <c r="H29"/>
  <c r="H30"/>
  <c r="E31"/>
  <c r="G31"/>
  <c r="G8" i="152"/>
  <c r="H8"/>
  <c r="G9"/>
  <c r="H9"/>
  <c r="D10"/>
  <c r="F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135"/>
  <c r="H135"/>
  <c r="G136"/>
  <c r="H136"/>
  <c r="G137"/>
  <c r="H137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1"/>
  <c r="H191"/>
  <c r="G201"/>
  <c r="H201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12" i="259"/>
  <c r="H12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D16" i="264"/>
  <c r="E16"/>
  <c r="F16"/>
  <c r="H16"/>
  <c r="I16"/>
  <c r="J16"/>
  <c r="K16"/>
  <c r="L16"/>
  <c r="M16"/>
  <c r="N16"/>
  <c r="O16"/>
  <c r="G9" i="223"/>
  <c r="H9"/>
  <c r="G10"/>
  <c r="H10"/>
  <c r="G11"/>
  <c r="H11"/>
  <c r="G12"/>
  <c r="H12"/>
  <c r="D13"/>
  <c r="E13"/>
  <c r="G13" s="1"/>
  <c r="F13"/>
  <c r="G15"/>
  <c r="H15"/>
  <c r="G16"/>
  <c r="H16"/>
  <c r="G17"/>
  <c r="H17"/>
  <c r="D18"/>
  <c r="E18"/>
  <c r="G18" s="1"/>
  <c r="F18"/>
  <c r="G9" i="224"/>
  <c r="H9"/>
  <c r="G10"/>
  <c r="H10"/>
  <c r="G11"/>
  <c r="H11"/>
  <c r="G12"/>
  <c r="H12"/>
  <c r="G13"/>
  <c r="H13"/>
  <c r="G14"/>
  <c r="H14"/>
  <c r="D15"/>
  <c r="E15"/>
  <c r="F15"/>
  <c r="G17"/>
  <c r="H17"/>
  <c r="G18"/>
  <c r="H18"/>
  <c r="G19"/>
  <c r="H19"/>
  <c r="D20"/>
  <c r="E20"/>
  <c r="F20"/>
  <c r="G9" i="225"/>
  <c r="H9"/>
  <c r="G10"/>
  <c r="H10"/>
  <c r="G11"/>
  <c r="H11"/>
  <c r="G12"/>
  <c r="H12"/>
  <c r="G13"/>
  <c r="H13"/>
  <c r="D15"/>
  <c r="E15"/>
  <c r="F15"/>
  <c r="G17"/>
  <c r="H17"/>
  <c r="G18"/>
  <c r="H18"/>
  <c r="G19"/>
  <c r="H19"/>
  <c r="D20"/>
  <c r="E20"/>
  <c r="E21" s="1"/>
  <c r="F20"/>
  <c r="H9" i="226"/>
  <c r="H10"/>
  <c r="H11"/>
  <c r="H12"/>
  <c r="H13"/>
  <c r="H14"/>
  <c r="D15"/>
  <c r="F15"/>
  <c r="H17"/>
  <c r="H18"/>
  <c r="H19"/>
  <c r="D20"/>
  <c r="F20"/>
  <c r="H9" i="251"/>
  <c r="H10"/>
  <c r="H11"/>
  <c r="H12"/>
  <c r="H13"/>
  <c r="H14"/>
  <c r="D15"/>
  <c r="F15"/>
  <c r="H17"/>
  <c r="H18"/>
  <c r="H19"/>
  <c r="D20"/>
  <c r="F20"/>
  <c r="J8" i="20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D68"/>
  <c r="K68" s="1"/>
  <c r="F68"/>
  <c r="H68"/>
  <c r="D69"/>
  <c r="K69" s="1"/>
  <c r="F69"/>
  <c r="H69"/>
  <c r="L69" s="1"/>
  <c r="D70"/>
  <c r="K70" s="1"/>
  <c r="J70"/>
  <c r="D71"/>
  <c r="K71" s="1"/>
  <c r="F71"/>
  <c r="H71"/>
  <c r="G202" i="152"/>
  <c r="G203"/>
  <c r="G289"/>
  <c r="H14" i="230"/>
  <c r="H20" i="216"/>
  <c r="H15" i="218"/>
  <c r="H20" i="227"/>
  <c r="H15" i="185"/>
  <c r="H20"/>
  <c r="D18" i="229"/>
  <c r="D21" i="216"/>
  <c r="H289" i="152"/>
  <c r="H31" i="256" l="1"/>
  <c r="H31" i="255"/>
  <c r="H75" i="233"/>
  <c r="H77" i="267"/>
  <c r="H92" i="259"/>
  <c r="G125" i="249"/>
  <c r="F101" i="250"/>
  <c r="H100"/>
  <c r="G245" i="236"/>
  <c r="G68"/>
  <c r="G164" i="238"/>
  <c r="G123" i="239"/>
  <c r="G101" i="240"/>
  <c r="G78" i="241"/>
  <c r="G60" i="243"/>
  <c r="G42" i="271"/>
  <c r="H97" i="248"/>
  <c r="G89" i="232"/>
  <c r="G104" i="210"/>
  <c r="C105"/>
  <c r="C19" i="269"/>
  <c r="H15" i="216"/>
  <c r="E21"/>
  <c r="G15"/>
  <c r="G15" i="218"/>
  <c r="C19" i="261"/>
  <c r="G13"/>
  <c r="G18"/>
  <c r="H20" i="221"/>
  <c r="G15"/>
  <c r="E21"/>
  <c r="F21" i="224"/>
  <c r="E21"/>
  <c r="G20" i="225"/>
  <c r="G15"/>
  <c r="C21"/>
  <c r="G21" s="1"/>
  <c r="F21" i="228"/>
  <c r="G111" i="249"/>
  <c r="G113" i="247"/>
  <c r="E19" i="261"/>
  <c r="H18" i="269"/>
  <c r="D21" i="222"/>
  <c r="D138" i="239"/>
  <c r="D21" i="226"/>
  <c r="H13" i="223"/>
  <c r="H15" i="228"/>
  <c r="G20" i="224"/>
  <c r="G18" i="217"/>
  <c r="F21" i="216"/>
  <c r="C92" i="267"/>
  <c r="G92" s="1"/>
  <c r="G77"/>
  <c r="C44" i="244"/>
  <c r="G29"/>
  <c r="H17" i="229"/>
  <c r="D196" i="258"/>
  <c r="H15" i="221"/>
  <c r="H20" i="222"/>
  <c r="H20" i="218"/>
  <c r="H18" i="261"/>
  <c r="L71" i="209"/>
  <c r="L68"/>
  <c r="H15" i="251"/>
  <c r="H20" i="226"/>
  <c r="E21" i="222"/>
  <c r="G21" s="1"/>
  <c r="G20"/>
  <c r="H42" i="271"/>
  <c r="G21" i="221"/>
  <c r="C21" i="218"/>
  <c r="C21" i="216"/>
  <c r="C215" i="253"/>
  <c r="F98" i="248"/>
  <c r="D101" i="250"/>
  <c r="H101" s="1"/>
  <c r="G180" i="258"/>
  <c r="G18" i="269"/>
  <c r="D105" i="210"/>
  <c r="H89" i="232"/>
  <c r="E19" i="269"/>
  <c r="G19" s="1"/>
  <c r="C43" i="271"/>
  <c r="G100" i="250"/>
  <c r="H19" i="230"/>
  <c r="L70" i="209"/>
  <c r="F260" i="236"/>
  <c r="H78" i="253"/>
  <c r="I31" i="255"/>
  <c r="H180" i="258"/>
  <c r="G64" i="241"/>
  <c r="G85" i="210"/>
  <c r="C138" i="239"/>
  <c r="E138"/>
  <c r="G43"/>
  <c r="G216" i="237"/>
  <c r="D79" i="241"/>
  <c r="G82" i="258"/>
  <c r="G199" i="253"/>
  <c r="G78"/>
  <c r="G215" s="1"/>
  <c r="G112" i="234"/>
  <c r="G78" i="259"/>
  <c r="H78"/>
  <c r="G106" i="237"/>
  <c r="D260" i="236"/>
  <c r="H113" i="247"/>
  <c r="G28" i="271"/>
  <c r="H331" i="238"/>
  <c r="G60" i="233"/>
  <c r="H60"/>
  <c r="H199" i="253"/>
  <c r="H111" i="249"/>
  <c r="H81" i="250"/>
  <c r="H149" i="235"/>
  <c r="H68" i="236"/>
  <c r="H245"/>
  <c r="H216" i="237"/>
  <c r="H106"/>
  <c r="H164" i="238"/>
  <c r="H123" i="239"/>
  <c r="H43"/>
  <c r="H101" i="240"/>
  <c r="H64" i="241"/>
  <c r="H60" i="243"/>
  <c r="H29" i="244"/>
  <c r="H28" i="271"/>
  <c r="H83" i="248"/>
  <c r="H82" i="258"/>
  <c r="J71" i="209"/>
  <c r="C260" i="236"/>
  <c r="E260"/>
  <c r="D230" i="237"/>
  <c r="F230"/>
  <c r="H135" i="247"/>
  <c r="G104" i="232"/>
  <c r="H104"/>
  <c r="D21" i="227"/>
  <c r="G136" i="247"/>
  <c r="H138" i="152"/>
  <c r="H21" i="216"/>
  <c r="F138" i="239"/>
  <c r="D21" i="251"/>
  <c r="D21" i="225"/>
  <c r="H20"/>
  <c r="H196" i="258"/>
  <c r="G105" i="210"/>
  <c r="D21" i="224"/>
  <c r="H21" s="1"/>
  <c r="F346" i="238"/>
  <c r="F291" i="152"/>
  <c r="F21" i="225"/>
  <c r="H20" i="224"/>
  <c r="Q18" i="260"/>
  <c r="D20" i="230"/>
  <c r="E21" i="218"/>
  <c r="G21" s="1"/>
  <c r="D43" i="271"/>
  <c r="F75" i="243"/>
  <c r="D19" i="261"/>
  <c r="H19" s="1"/>
  <c r="C19" i="217"/>
  <c r="C21" i="185"/>
  <c r="F105" i="232"/>
  <c r="D44" i="244"/>
  <c r="O18" i="260"/>
  <c r="G16" i="264"/>
  <c r="D346" i="238"/>
  <c r="G15" i="222"/>
  <c r="G21" i="227"/>
  <c r="D136" i="247"/>
  <c r="C79" i="241"/>
  <c r="G79" s="1"/>
  <c r="E93" i="259"/>
  <c r="E21" i="185"/>
  <c r="G75" i="243"/>
  <c r="F19" i="261"/>
  <c r="F21" i="218"/>
  <c r="H21" i="228"/>
  <c r="H18" i="223"/>
  <c r="D19"/>
  <c r="H21" i="225"/>
  <c r="G15" i="224"/>
  <c r="E19" i="223"/>
  <c r="D291" i="152"/>
  <c r="F21" i="222"/>
  <c r="G20" i="185"/>
  <c r="F215" i="253"/>
  <c r="F21" i="251"/>
  <c r="I31" i="256"/>
  <c r="H10" i="152"/>
  <c r="H15" i="225"/>
  <c r="H15" i="226"/>
  <c r="H15" i="224"/>
  <c r="J69" i="209"/>
  <c r="J68"/>
  <c r="H20" i="251"/>
  <c r="F21" i="226"/>
  <c r="F19" i="223"/>
  <c r="H290" i="152"/>
  <c r="E19" i="217"/>
  <c r="D21" i="221"/>
  <c r="F21" i="227"/>
  <c r="H203" i="152"/>
  <c r="D215" i="253"/>
  <c r="D19" i="217"/>
  <c r="F92" i="267"/>
  <c r="D21" i="185"/>
  <c r="F21" i="221"/>
  <c r="F20" i="230"/>
  <c r="F18" i="229"/>
  <c r="G20" i="221"/>
  <c r="F19" i="217"/>
  <c r="D92" i="267"/>
  <c r="D21" i="218"/>
  <c r="F21" i="185"/>
  <c r="G13" i="269"/>
  <c r="E215" i="253"/>
  <c r="F19" i="269"/>
  <c r="D19"/>
  <c r="F105" i="210"/>
  <c r="D105" i="232"/>
  <c r="F136" i="247"/>
  <c r="F43" i="271"/>
  <c r="G44" i="244"/>
  <c r="D98" i="248"/>
  <c r="D75" i="243"/>
  <c r="F79" i="241"/>
  <c r="H44" i="244"/>
  <c r="G76" i="233"/>
  <c r="D126" i="249"/>
  <c r="F131" i="234"/>
  <c r="C93" i="259"/>
  <c r="F93"/>
  <c r="H76" i="233"/>
  <c r="D131" i="234"/>
  <c r="D93" i="259"/>
  <c r="H138" i="239" l="1"/>
  <c r="G291" i="152"/>
  <c r="G93" i="259"/>
  <c r="G126" i="249"/>
  <c r="H260" i="236"/>
  <c r="G138" i="239"/>
  <c r="H43" i="271"/>
  <c r="G21" i="185"/>
  <c r="G21" i="216"/>
  <c r="G19" i="217"/>
  <c r="G19" i="261"/>
  <c r="G19" i="223"/>
  <c r="G21" i="224"/>
  <c r="G346" i="238"/>
  <c r="G43" i="271"/>
  <c r="H215" i="253"/>
  <c r="G101" i="250"/>
  <c r="G196" i="258"/>
  <c r="G260" i="236"/>
  <c r="G230" i="237"/>
  <c r="H230"/>
  <c r="H346" i="238"/>
  <c r="H92" i="267"/>
  <c r="H20" i="230"/>
  <c r="H21" i="221"/>
  <c r="H19" i="223"/>
  <c r="H21" i="251"/>
  <c r="H131" i="234"/>
  <c r="H93" i="259"/>
  <c r="H136" i="247"/>
  <c r="H105" i="210"/>
  <c r="H126" i="249"/>
  <c r="H98" i="248"/>
  <c r="H105" i="232"/>
  <c r="H21" i="185"/>
  <c r="H19" i="217"/>
  <c r="H21" i="226"/>
  <c r="G105" i="232"/>
  <c r="H21" i="218"/>
  <c r="H18" i="229"/>
  <c r="G98" i="248"/>
  <c r="H75" i="243"/>
  <c r="H19" i="269"/>
  <c r="H21" i="227"/>
  <c r="H291" i="152"/>
  <c r="H79" i="241"/>
  <c r="H21" i="222"/>
</calcChain>
</file>

<file path=xl/sharedStrings.xml><?xml version="1.0" encoding="utf-8"?>
<sst xmlns="http://schemas.openxmlformats.org/spreadsheetml/2006/main" count="12247" uniqueCount="7844">
  <si>
    <t>L026823</t>
  </si>
  <si>
    <t>Кратка аналитички оријентисана психотерапија</t>
  </si>
  <si>
    <t>090903</t>
  </si>
  <si>
    <t>Групна аналитичка психотерапија (мала група )</t>
  </si>
  <si>
    <t>92003-00</t>
  </si>
  <si>
    <t>Детоксикација од алкохола</t>
  </si>
  <si>
    <t>96075-00</t>
  </si>
  <si>
    <t>Саветовање или подучавање о бризи о самом себи</t>
  </si>
  <si>
    <t>Детекција психоактивних супстанци у урину код зависнока</t>
  </si>
  <si>
    <t>Саветовање и подучавање о одржавању здравља и опоравка</t>
  </si>
  <si>
    <t>Процена самосталности</t>
  </si>
  <si>
    <t>Интрамускуларно давање фарм.сред.хранљива супстанца</t>
  </si>
  <si>
    <t>Орално давање фарм.средст.,друго и некласификовано фар.сред.</t>
  </si>
  <si>
    <t>Саветовање или информисање пацијената о примени пропусаног лека</t>
  </si>
  <si>
    <t>Испитивање подељене пажње</t>
  </si>
  <si>
    <t xml:space="preserve">Испитивање концетрације пажње, тенацитет </t>
  </si>
  <si>
    <t>Испитивање флексибилности пажње (вигилитет)</t>
  </si>
  <si>
    <t>96022-00</t>
  </si>
  <si>
    <t>Процена одржавања здравља или опоравка</t>
  </si>
  <si>
    <t>96032-00</t>
  </si>
  <si>
    <t>Психосоцијална процена</t>
  </si>
  <si>
    <t>96034-00</t>
  </si>
  <si>
    <t>Процена узимања алкохола и осталих дрога (лекова)</t>
  </si>
  <si>
    <t>96074-00</t>
  </si>
  <si>
    <t>Саветовање и подучавање о зависности о коцкању и клађењу</t>
  </si>
  <si>
    <t>Орална нутритивна подршка</t>
  </si>
  <si>
    <t>Интрамускуларно давање фармаколошког средства ,антиинфективно средство</t>
  </si>
  <si>
    <t>96197-04</t>
  </si>
  <si>
    <t>Интравенско давање фармак.средства стероид</t>
  </si>
  <si>
    <t>Субкутано давање фарм.сред.,тромболитичко средство</t>
  </si>
  <si>
    <t>Субкутано давање фарм.средства ,инсулин</t>
  </si>
  <si>
    <t>Орално давање фарм.сред.,антиинфективно средство</t>
  </si>
  <si>
    <t>Орално давање фарм.средст.инсулин</t>
  </si>
  <si>
    <t>Орално давање фарм.средства,друго и некласификовано фарм.средство</t>
  </si>
  <si>
    <t>090106</t>
  </si>
  <si>
    <t>Роошахов тест испитивања личхости</t>
  </si>
  <si>
    <t>Пријемно - ургентна служба</t>
  </si>
  <si>
    <t>Уклањање страног тела из коже и подкожног ткива инцизија</t>
  </si>
  <si>
    <t>Одстрањивање страног тела из меког ткива неклласификовано на другом месту</t>
  </si>
  <si>
    <t xml:space="preserve">Обрада опекотине без ексцизије </t>
  </si>
  <si>
    <t>90765-00</t>
  </si>
  <si>
    <t>Израда подсешавања уређаја за имобилизацију,једноставна</t>
  </si>
  <si>
    <t>Испирање катетера, некласификовано на другом месту</t>
  </si>
  <si>
    <t>Интрамускуларно давање фарм.средства ,инсулин</t>
  </si>
  <si>
    <t>Детекција психоактивних субстанци у урину код зависника</t>
  </si>
  <si>
    <t>Обрада опекотине са ексцизијом ,мање од 10% тела обрађ.или ексцидирано</t>
  </si>
  <si>
    <t>Репарација ране на кожи и подкожном ткиву лица или врата површинска</t>
  </si>
  <si>
    <t>Екцизија чира на кожи и поткожном ткиву</t>
  </si>
  <si>
    <t>Затворена масажа срца</t>
  </si>
  <si>
    <t>Субкутано давање фармаколошког средства, друго и некласификовано фармаколошко средство</t>
  </si>
  <si>
    <t>Неназначен начин давања фармаколошког средства, друго и некласификовано фармаколоско средство</t>
  </si>
  <si>
    <t>Инцизија и дреназа дојке</t>
  </si>
  <si>
    <t>53203-00</t>
  </si>
  <si>
    <t>90661-00</t>
  </si>
  <si>
    <t>Остале инцизије  коже и поткожног ткива</t>
  </si>
  <si>
    <t>90675-00</t>
  </si>
  <si>
    <t>Остале репарације козе и поткозног ткива</t>
  </si>
  <si>
    <t>Оделење за палијативно збрињавање и продужену негу</t>
  </si>
  <si>
    <t>Остале електрокардиографије</t>
  </si>
  <si>
    <t>96079-00</t>
  </si>
  <si>
    <t>Удружене здравствене процедуре</t>
  </si>
  <si>
    <t>Замена каниле за трахеостомију</t>
  </si>
  <si>
    <t>Испирање гастростоме или ентеростоме</t>
  </si>
  <si>
    <t>92099-00</t>
  </si>
  <si>
    <r>
      <t xml:space="preserve">Назив здравствене установе </t>
    </r>
    <r>
      <rPr>
        <b/>
        <sz val="10"/>
        <rFont val="HelveticaPlain"/>
        <charset val="238"/>
      </rPr>
      <t>Општа болница"Стефан Високи"</t>
    </r>
  </si>
  <si>
    <r>
      <t xml:space="preserve">Матични број здравствене установе </t>
    </r>
    <r>
      <rPr>
        <b/>
        <sz val="10"/>
        <rFont val="HelveticaPlain"/>
        <charset val="238"/>
      </rPr>
      <t>6113079</t>
    </r>
  </si>
  <si>
    <t>Служба неурологије (Стационар и Дневна болница)</t>
  </si>
  <si>
    <t>(Стационар и Дневна болница)</t>
  </si>
  <si>
    <t>Служба опште хирургије(Стационар и Дневна болница)</t>
  </si>
  <si>
    <t>Служба дечје болести (Стационар и Дневна болница)</t>
  </si>
  <si>
    <t>Служба за плућне болести(Стационар и Дневна болница)</t>
  </si>
  <si>
    <t>Служба урологије(Стационар и дневна болница)</t>
  </si>
  <si>
    <t>Остали уградни материјал 1+10+11</t>
  </si>
  <si>
    <t>Број здравствених сарадника према нормативу</t>
  </si>
  <si>
    <t>Технички радници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</si>
  <si>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</si>
  <si>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</si>
  <si>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49518-00</t>
  </si>
  <si>
    <t>Потпуна артроплкастика колена,једнострана</t>
  </si>
  <si>
    <t>35500-00</t>
  </si>
  <si>
    <t>Хемодијализа дневна болница</t>
  </si>
  <si>
    <t>Хемодијалиѕа -дневна болница</t>
  </si>
  <si>
    <t>Служба нефрологије-преддијализна  амбуланта</t>
  </si>
  <si>
    <t>Служба онкологије са дневном болницом</t>
  </si>
  <si>
    <t>8. УГРАДЊА ИМПЛАНТАТА У ОРТОПЕДИЈИ (КУКОВИ И КОЛЕНА) Потпуна артропластиказглоба кука</t>
  </si>
  <si>
    <t>ТЕРМО 1</t>
  </si>
  <si>
    <r>
      <t>Хируршки захват на карпалном тунелу (декомпресија</t>
    </r>
    <r>
      <rPr>
        <i/>
        <sz val="10"/>
        <rFont val="Times New Roman"/>
        <family val="1"/>
      </rPr>
      <t>n.medianus-a</t>
    </r>
    <r>
      <rPr>
        <b/>
        <sz val="10"/>
        <rFont val="Times New Roman"/>
        <family val="1"/>
      </rPr>
      <t>)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</si>
  <si>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са врло тешким или тешким KK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</si>
  <si>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без врло тешких или тешких KK</t>
    </r>
  </si>
  <si>
    <r>
      <t>Отворена холецистектомија са затвореним испитивањем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са врло тешким КК</t>
    </r>
  </si>
  <si>
    <r>
      <t>Отворена холецистектомија без затворених испитивања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без врло тешких КК</t>
    </r>
  </si>
  <si>
    <t>Вакцинација против хепатитиса Б</t>
  </si>
  <si>
    <t>96026-00</t>
  </si>
  <si>
    <t>Процена исхране/дневног уноса хране</t>
  </si>
  <si>
    <t>Саветовање или подучавање о исхрани/дневном уносу хране</t>
  </si>
  <si>
    <t>96203-07</t>
  </si>
  <si>
    <t>Орално давање фарм.средст.,хранњива субстанца</t>
  </si>
  <si>
    <t>Орално давање фармакол.средства,електролит</t>
  </si>
  <si>
    <t>Орално давање фармакол.средства,друго и некласификовано фарм.сред.</t>
  </si>
  <si>
    <t xml:space="preserve">Пласирање браунииле </t>
  </si>
  <si>
    <t>42503-00</t>
  </si>
  <si>
    <t>Офталмолошки преглед</t>
  </si>
  <si>
    <t>92042-00</t>
  </si>
  <si>
    <t xml:space="preserve">Немеханичка метода реанимације </t>
  </si>
  <si>
    <t>Примена тетанусног токсина</t>
  </si>
  <si>
    <t>Неки други нацин дававања фарм.сред. др и некласификовано фарм. средство</t>
  </si>
  <si>
    <t>090050</t>
  </si>
  <si>
    <t>Испитивање координације покрета</t>
  </si>
  <si>
    <t>Испитивање говорног статуса и гласа батеријом тестова</t>
  </si>
  <si>
    <t>Рехабилитација ринолалија</t>
  </si>
  <si>
    <t>Фонијатријске вежбе</t>
  </si>
  <si>
    <t>Фонијатријске вежбе-вежбе релаксације</t>
  </si>
  <si>
    <t>Артикулациони третман</t>
  </si>
  <si>
    <t>Корекциони третман поремећаја говора</t>
  </si>
  <si>
    <t>Упутство за рад и савет родитељима детета оштећеног гласа</t>
  </si>
  <si>
    <t>Дефектолошка анамнеза и обсервација</t>
  </si>
  <si>
    <t>Контролни преглед логопеда</t>
  </si>
  <si>
    <t>Увежбавање вештине говора и активности повезане са сензорном (Сензомоторном неуролошком функцијом)</t>
  </si>
  <si>
    <t>96134-00</t>
  </si>
  <si>
    <t>Увежбавање гласа</t>
  </si>
  <si>
    <t>96135-00</t>
  </si>
  <si>
    <t xml:space="preserve">Увежбавање вештина говора </t>
  </si>
  <si>
    <t>96137-00</t>
  </si>
  <si>
    <t>Увежбавање језичких вештина</t>
  </si>
  <si>
    <t>96175-00</t>
  </si>
  <si>
    <t>Ментална -бихевиорална процена</t>
  </si>
  <si>
    <t>Интрамускуларно давање фармаколошког средства, антинеоплатично</t>
  </si>
  <si>
    <t>Интрамускуларно давање фармаколошког средства, тромбволитичко средство</t>
  </si>
  <si>
    <t>Интравенско давање фармаколошког сред.,антиинфективно сред.</t>
  </si>
  <si>
    <t>Субкутано давање инсулин</t>
  </si>
  <si>
    <t>Субкутано давање фармаколошког средства .друго и некласификовано фарм.средство</t>
  </si>
  <si>
    <t>Сурдопедагошки преглед и утврђивање говорних мана</t>
  </si>
  <si>
    <t xml:space="preserve">Интрамускуларно давање фарм средства стероид </t>
  </si>
  <si>
    <t xml:space="preserve">Саветовање или информисање пацијента о примени прописаног лека </t>
  </si>
  <si>
    <t>260076</t>
  </si>
  <si>
    <t>Хибридна глава</t>
  </si>
  <si>
    <t>Хибридни линер</t>
  </si>
  <si>
    <t>Биартикуларна протеза кука</t>
  </si>
  <si>
    <t>Остали уградни материјал у ортопедији</t>
  </si>
  <si>
    <t>OM077999</t>
  </si>
  <si>
    <t>Уградни материјал без бар кода</t>
  </si>
  <si>
    <t>OR000020</t>
  </si>
  <si>
    <t>Плоча</t>
  </si>
  <si>
    <t>Киршнер игла</t>
  </si>
  <si>
    <t>OR000030</t>
  </si>
  <si>
    <t>Кортикални шраф</t>
  </si>
  <si>
    <t>10. Офталмологија</t>
  </si>
  <si>
    <t>IS180004</t>
  </si>
  <si>
    <t xml:space="preserve">Задњекоморна сочива </t>
  </si>
  <si>
    <t>Предњекоморна сочива</t>
  </si>
  <si>
    <t>11. Урологија и нефрологија</t>
  </si>
  <si>
    <t>UM000005</t>
  </si>
  <si>
    <t>Траке за урологију ТОТ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</si>
  <si>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</si>
  <si>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</si>
  <si>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</si>
  <si>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</si>
  <si>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</si>
  <si>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</si>
  <si>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</si>
  <si>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</si>
  <si>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</si>
  <si>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</si>
  <si>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</si>
  <si>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</si>
  <si>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</si>
  <si>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</si>
  <si>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</si>
  <si>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8.</t>
  </si>
  <si>
    <t>САНИТЕТСКИ И МЕДИЦИНСКИ ПОТРОШНИ МАТЕРИЈАЛ (ЗБИР)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</si>
  <si>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</si>
  <si>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</si>
  <si>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</si>
  <si>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</si>
  <si>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</si>
  <si>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</si>
  <si>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</si>
  <si>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</si>
  <si>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</si>
  <si>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</si>
  <si>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</si>
  <si>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ЗДРАВСТВЕНЕ УСЛУГЕ ПРУЖЕНЕ ОСИГУРАНИМ ЛИЦИМА</t>
  </si>
  <si>
    <t>СТАЦИОНАРНО ЛЕЧЕЊЕ</t>
  </si>
  <si>
    <t xml:space="preserve">                       УКУПНО</t>
  </si>
  <si>
    <t>ШИФРА</t>
  </si>
  <si>
    <t>НАЗИВ</t>
  </si>
  <si>
    <t xml:space="preserve">Служба неурологије </t>
  </si>
  <si>
    <t>Служба ортопедије и трауматологије</t>
  </si>
  <si>
    <t>Служба оториноларингологије</t>
  </si>
  <si>
    <t>Служба гинеко. и акуш.- одсек гинекологије</t>
  </si>
  <si>
    <t>Служба гинекол.и акушерства -Акушерство</t>
  </si>
  <si>
    <t>Служба за дечје болести</t>
  </si>
  <si>
    <t>Служба дијализе</t>
  </si>
  <si>
    <t>Служба офталмологије(и ортооптика)</t>
  </si>
  <si>
    <t>Служба ургентне медицине</t>
  </si>
  <si>
    <t>Ендокринолошка амбуланта</t>
  </si>
  <si>
    <t>Нефрологија</t>
  </si>
  <si>
    <t>Онкологија</t>
  </si>
  <si>
    <t>Анестезија</t>
  </si>
  <si>
    <t>Интензивна нега</t>
  </si>
  <si>
    <t xml:space="preserve">Терапијско затварање ока завојем </t>
  </si>
  <si>
    <t>Неки други начин давања фармаколошког средства, друго и некласификовано фармаколошко средство</t>
  </si>
  <si>
    <t>Процена нистагмуса</t>
  </si>
  <si>
    <t>42770-00</t>
  </si>
  <si>
    <t>Уништавање цилијарног тела(циклодеструктивне антиглаукомне промене)</t>
  </si>
  <si>
    <t>42824-00</t>
  </si>
  <si>
    <t>Ретробулбарна ињекција алкохола или других лекова</t>
  </si>
  <si>
    <t>Катетеризација мокраћне бешике кроз уретру</t>
  </si>
  <si>
    <t>Примена тетранусног антитоксина</t>
  </si>
  <si>
    <t>18240-00</t>
  </si>
  <si>
    <t>Обрада и унос података из збирних периодичних извештаја</t>
  </si>
  <si>
    <t>5</t>
  </si>
  <si>
    <t xml:space="preserve">Израда извештаја из базе података  </t>
  </si>
  <si>
    <t>6</t>
  </si>
  <si>
    <t>Израда статистичких анализа</t>
  </si>
  <si>
    <t>УКУПНО УСЛУГЕ</t>
  </si>
  <si>
    <t>30375-00</t>
  </si>
  <si>
    <t>30375-08</t>
  </si>
  <si>
    <t>Цекостома</t>
  </si>
  <si>
    <t>Репозиција инвагинације танког црева</t>
  </si>
  <si>
    <t>30375-28</t>
  </si>
  <si>
    <t>Привремена колостома</t>
  </si>
  <si>
    <t>30518-00</t>
  </si>
  <si>
    <t>Парцијална дистална гастректомија саа гастродуоденалном анастомозом</t>
  </si>
  <si>
    <t>32005-01</t>
  </si>
  <si>
    <t>Проширена десна хемиколектомија са анастомозом</t>
  </si>
  <si>
    <t>32006-00</t>
  </si>
  <si>
    <t>Лева хемиколектомија са анастомозом</t>
  </si>
  <si>
    <t>Парцијална ексцизија мокраћне бешике (парцијална цистектомија)-отворена хирургија</t>
  </si>
  <si>
    <t>Апендектомија</t>
  </si>
  <si>
    <t>35507-01</t>
  </si>
  <si>
    <t>35570-00</t>
  </si>
  <si>
    <t>35571-00</t>
  </si>
  <si>
    <t>35638-11</t>
  </si>
  <si>
    <t>Лапароскопска салпингооваријектомија,једнострана</t>
  </si>
  <si>
    <t>35653-01</t>
  </si>
  <si>
    <t>Тотална класична абдоминална хистеректомија</t>
  </si>
  <si>
    <t>35713-02</t>
  </si>
  <si>
    <t>Инцизија цисте или апцеса јајника</t>
  </si>
  <si>
    <t>35713-11</t>
  </si>
  <si>
    <t>Салпигооваријектомија,једнострана</t>
  </si>
  <si>
    <t>Пласирање ЈЈ катетера утерореноскопски или цистоскопски</t>
  </si>
  <si>
    <t>42506-00</t>
  </si>
  <si>
    <t>Енуклеација очне јабучице без имплатата</t>
  </si>
  <si>
    <t>Примрана обрада корнеалне пенетрантне ране очне јабуцице</t>
  </si>
  <si>
    <t>42704-01</t>
  </si>
  <si>
    <t>Репозиција вештачког сочива</t>
  </si>
  <si>
    <t>42707-00</t>
  </si>
  <si>
    <t xml:space="preserve">Замена вештачког сочива </t>
  </si>
  <si>
    <t>45617-00</t>
  </si>
  <si>
    <t>Редукција предњег очног капка</t>
  </si>
  <si>
    <t>90067-00</t>
  </si>
  <si>
    <t>Остале процедуре на рожњачи</t>
  </si>
  <si>
    <t>Остале процедуре на сочиву</t>
  </si>
  <si>
    <t>Орално давање фарамаколошког средтва. Храњива супстанца</t>
  </si>
  <si>
    <t>90085-00</t>
  </si>
  <si>
    <t>Остале репарације очног капка</t>
  </si>
  <si>
    <t>УКлањане шаваова некласификовано на другом месту</t>
  </si>
  <si>
    <t>Орално давање фрамаколошког средтва, антидот</t>
  </si>
  <si>
    <t>Обрада коже и подкожног ткива без екцизије</t>
  </si>
  <si>
    <t>Узроковање крви</t>
  </si>
  <si>
    <t>57001-01</t>
  </si>
  <si>
    <t>Компјутеризована томографија мозга ,грудног коша и абдомена</t>
  </si>
  <si>
    <t>57350-00</t>
  </si>
  <si>
    <t>Спирална ангиографија компјутеризованом томографијом главе или врата са интравенском применом контрастног средства</t>
  </si>
  <si>
    <t>Екцизија бекерове цисте</t>
  </si>
  <si>
    <t>30440-01</t>
  </si>
  <si>
    <t>Перкутана билијарна дренажа</t>
  </si>
  <si>
    <t>Аспирација зглоба или неке друге синовијске шипљине ,некласификовано на другом месту</t>
  </si>
  <si>
    <t>30094-03</t>
  </si>
  <si>
    <t>Перкутана биопсија слезине(иглом)</t>
  </si>
  <si>
    <t>30094-06</t>
  </si>
  <si>
    <t>30224-00</t>
  </si>
  <si>
    <t>Перкутана дренажа апцеса меког ткива</t>
  </si>
  <si>
    <t>Антеградно пласирање уретералног катетера кроз перкутану нефростому техника интер.ради.</t>
  </si>
  <si>
    <t>Антеградно пласирање уретералног катетера кроз перкутану нефростому техника интер.ради.са уклањањем калкуса</t>
  </si>
  <si>
    <t>36605-00</t>
  </si>
  <si>
    <t>L010421</t>
  </si>
  <si>
    <t>Мерење запремине 24х-урина ,дневног урина</t>
  </si>
  <si>
    <t>90077-00</t>
  </si>
  <si>
    <t>др Никола Ристић</t>
  </si>
  <si>
    <t>Хибридни завртањ</t>
  </si>
  <si>
    <t xml:space="preserve">Еритроцити </t>
  </si>
  <si>
    <t>Еритроцити у адитивној солуцији</t>
  </si>
  <si>
    <t>Тромбоцити концентрат</t>
  </si>
  <si>
    <t>Свежа смрзнута плазма</t>
  </si>
  <si>
    <t>Lutrate Depo</t>
  </si>
  <si>
    <t>1x22,5mg</t>
  </si>
  <si>
    <t>filgrastm</t>
  </si>
  <si>
    <t>1x48mg</t>
  </si>
  <si>
    <t>L01DBO3</t>
  </si>
  <si>
    <t>LO1AX04</t>
  </si>
  <si>
    <t>LO1CD02</t>
  </si>
  <si>
    <t>Kogenate</t>
  </si>
  <si>
    <t>Benefix</t>
  </si>
  <si>
    <t>Радикална нефректомија због тумора бубрежног паренхима – отвор.хирург.(примарни рад)</t>
  </si>
  <si>
    <t>Интравенско давање фармак.средства, хранљива супстанца</t>
  </si>
  <si>
    <t>Интравенско давање фармаколошког средства, друго и некласифи. Фармак. Средс.</t>
  </si>
  <si>
    <t>Неки други начин давања фармаколошког средства, друго и некласифико. фармак.средс.</t>
  </si>
  <si>
    <t>Специјалистички психијатријски преглед -први</t>
  </si>
  <si>
    <t>090084</t>
  </si>
  <si>
    <t>Специјалистички психијатријски преглед -поновни</t>
  </si>
  <si>
    <t>96086-00</t>
  </si>
  <si>
    <t>Друго психосоцијално саветовање</t>
  </si>
  <si>
    <t>Остале процене, консултације или евалуације</t>
  </si>
  <si>
    <t>U8188000</t>
  </si>
  <si>
    <t>096023-00</t>
  </si>
  <si>
    <t>Процена старења</t>
  </si>
  <si>
    <t>95550-10</t>
  </si>
  <si>
    <t>Удружене здравствене процедуре, психологија</t>
  </si>
  <si>
    <t>Удружене здравствене процедуре, социјални рад</t>
  </si>
  <si>
    <t>U8187403</t>
  </si>
  <si>
    <t>U8187408</t>
  </si>
  <si>
    <t>U8187409</t>
  </si>
  <si>
    <t>U8183205</t>
  </si>
  <si>
    <t>U8183235</t>
  </si>
  <si>
    <t>U8183236</t>
  </si>
  <si>
    <t>U8183237</t>
  </si>
  <si>
    <t>U8183239</t>
  </si>
  <si>
    <t>U8183244</t>
  </si>
  <si>
    <t>U8183246</t>
  </si>
  <si>
    <t>U8183249</t>
  </si>
  <si>
    <t>U8183251</t>
  </si>
  <si>
    <t>U8183262</t>
  </si>
  <si>
    <t>U8183301</t>
  </si>
  <si>
    <t>U8183304</t>
  </si>
  <si>
    <t>U8183314</t>
  </si>
  <si>
    <t>U8183320</t>
  </si>
  <si>
    <t>U8183321</t>
  </si>
  <si>
    <t>U8183322</t>
  </si>
  <si>
    <t>U8183331</t>
  </si>
  <si>
    <t>U8183245</t>
  </si>
  <si>
    <t>U8183213</t>
  </si>
  <si>
    <t>Подучавање о правима и могућностиома решења</t>
  </si>
  <si>
    <t>Остале процене, консултације, евалуације</t>
  </si>
  <si>
    <t>U8183601</t>
  </si>
  <si>
    <t>U8184504</t>
  </si>
  <si>
    <t>U8188704</t>
  </si>
  <si>
    <t>U8188706</t>
  </si>
  <si>
    <t>U8184901</t>
  </si>
  <si>
    <t>U8188702</t>
  </si>
  <si>
    <t>96183-00</t>
  </si>
  <si>
    <t>Наративна терапија</t>
  </si>
  <si>
    <t>Ситуационо/професионално саветовање или подучавање</t>
  </si>
  <si>
    <t>Превентиво саветовање или подучавање</t>
  </si>
  <si>
    <t>Ментала бихејвирална процена</t>
  </si>
  <si>
    <t>Остале процене конституције и евалуације</t>
  </si>
  <si>
    <t>96023-00</t>
  </si>
  <si>
    <t>Остале процене, консултације , евалуације</t>
  </si>
  <si>
    <t>Остала саветовања или подучавања</t>
  </si>
  <si>
    <t>Удружене здравствене процедуре психологије</t>
  </si>
  <si>
    <t>Подучавање о правилима и могућностима пацијента</t>
  </si>
  <si>
    <t>Удружене здравствене процедуре социјални рад</t>
  </si>
  <si>
    <t>96177-00</t>
  </si>
  <si>
    <t>Интерперсонална психотерапија</t>
  </si>
  <si>
    <t>Праћење терапијског деловања лека</t>
  </si>
  <si>
    <t>Удружене здравствене процедуре ,психологија</t>
  </si>
  <si>
    <t>Узорковање крви(микроузорковање)</t>
  </si>
  <si>
    <t>Узорковање крви(венепункција)</t>
  </si>
  <si>
    <t>92114-00</t>
  </si>
  <si>
    <t>Уклањање осталих вагиналних песара</t>
  </si>
  <si>
    <t>Абдом иналана парацентеза</t>
  </si>
  <si>
    <t>35640-02</t>
  </si>
  <si>
    <t xml:space="preserve">Дилатација грлића материце </t>
  </si>
  <si>
    <t>90446-00</t>
  </si>
  <si>
    <t>Остале инцизије на вулви и перинеуму</t>
  </si>
  <si>
    <t>Одстрањење аналне брадавице</t>
  </si>
  <si>
    <t>Репарација предњег вагиналног компартмана, вагинални приступ</t>
  </si>
  <si>
    <t>Репарација задњег вагиналног компартмана, вагинални приступ</t>
  </si>
  <si>
    <t>Репарација предњег и задњег вагиналног компартмана, вагинални приступ</t>
  </si>
  <si>
    <t>35638-03</t>
  </si>
  <si>
    <t>Лапароскопска овариектомија обострана</t>
  </si>
  <si>
    <t>Миомектомија материце</t>
  </si>
  <si>
    <t>Дилатација грлића материце</t>
  </si>
  <si>
    <t>90484-02</t>
  </si>
  <si>
    <t>Високопропусна хемодијализа</t>
  </si>
  <si>
    <t>Хемодијафилтрација</t>
  </si>
  <si>
    <t>2. ПЕРИТОНЕАЛНА ДИЈАЛИЗА УКУПНО</t>
  </si>
  <si>
    <t>13100-08</t>
  </si>
  <si>
    <t>13100-07</t>
  </si>
  <si>
    <t>13750-00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</si>
  <si>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</si>
  <si>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</si>
  <si>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</si>
  <si>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</si>
  <si>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</si>
  <si>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</si>
  <si>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</si>
  <si>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</si>
  <si>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ciklofosfamid</t>
  </si>
  <si>
    <t>L01AA01</t>
  </si>
  <si>
    <t>Endoxan</t>
  </si>
  <si>
    <t>inj</t>
  </si>
  <si>
    <t>1x500mg</t>
  </si>
  <si>
    <t>metotrexat</t>
  </si>
  <si>
    <t>L01BA01</t>
  </si>
  <si>
    <t>Methotrexat</t>
  </si>
  <si>
    <t>1x50mg</t>
  </si>
  <si>
    <t>fluorouracil</t>
  </si>
  <si>
    <t>L01BC02</t>
  </si>
  <si>
    <t>5-Fluorouracil</t>
  </si>
  <si>
    <t>1x250mg</t>
  </si>
  <si>
    <t>vincristin</t>
  </si>
  <si>
    <t>L01CA02</t>
  </si>
  <si>
    <t>Vincristin</t>
  </si>
  <si>
    <t>1x1mg</t>
  </si>
  <si>
    <t>etopozid</t>
  </si>
  <si>
    <t>L01CB01</t>
  </si>
  <si>
    <t>Sintopozid</t>
  </si>
  <si>
    <t>1x100mg</t>
  </si>
  <si>
    <t>doxorubicin</t>
  </si>
  <si>
    <t>L01DB01</t>
  </si>
  <si>
    <t>Sindroxocin</t>
  </si>
  <si>
    <t>karboplatin</t>
  </si>
  <si>
    <t>L01XA02</t>
  </si>
  <si>
    <t>Karboplatin</t>
  </si>
  <si>
    <t>1x150mg</t>
  </si>
  <si>
    <t>goserelin</t>
  </si>
  <si>
    <t>L02AE03</t>
  </si>
  <si>
    <t>Zoladex</t>
  </si>
  <si>
    <t>1x3,6mg</t>
  </si>
  <si>
    <t>triptorelin</t>
  </si>
  <si>
    <t>L02AE04</t>
  </si>
  <si>
    <t>Diphereline</t>
  </si>
  <si>
    <t>1x3,75mg</t>
  </si>
  <si>
    <t>1x11,25mg</t>
  </si>
  <si>
    <t>atenuirani bacili m.bo</t>
  </si>
  <si>
    <t>L01AX05</t>
  </si>
  <si>
    <t>Oncotice</t>
  </si>
  <si>
    <t>1x12,5mg</t>
  </si>
  <si>
    <t>vinorelbin</t>
  </si>
  <si>
    <t>L01CA04</t>
  </si>
  <si>
    <t>Vinorelbin</t>
  </si>
  <si>
    <t>L03AA02</t>
  </si>
  <si>
    <t>Zarzio</t>
  </si>
  <si>
    <t>gemcitabin</t>
  </si>
  <si>
    <t>L01BC05</t>
  </si>
  <si>
    <t>Gemzar</t>
  </si>
  <si>
    <t>1x1gr</t>
  </si>
  <si>
    <t>epirubicin</t>
  </si>
  <si>
    <t>L01DB03</t>
  </si>
  <si>
    <t>Episindan</t>
  </si>
  <si>
    <t>docetaxel</t>
  </si>
  <si>
    <t>L01CD02</t>
  </si>
  <si>
    <t>Docetaxel</t>
  </si>
  <si>
    <t>1x20mg</t>
  </si>
  <si>
    <t>kapecitabin</t>
  </si>
  <si>
    <t>L01BC06</t>
  </si>
  <si>
    <t>Xalvobin</t>
  </si>
  <si>
    <t>tbl</t>
  </si>
  <si>
    <t>120x500mg</t>
  </si>
  <si>
    <t>cisplatin</t>
  </si>
  <si>
    <t>L01XA01</t>
  </si>
  <si>
    <t>Sinplatin</t>
  </si>
  <si>
    <t>paclitaxel</t>
  </si>
  <si>
    <t>L01CD01</t>
  </si>
  <si>
    <t>Paclitaxel</t>
  </si>
  <si>
    <t>1x30mg</t>
  </si>
  <si>
    <t>dakarbazin</t>
  </si>
  <si>
    <t>L01AX04</t>
  </si>
  <si>
    <t>Dakarbazin</t>
  </si>
  <si>
    <t>1x10mg</t>
  </si>
  <si>
    <t>imatinib</t>
  </si>
  <si>
    <t>L01XE01</t>
  </si>
  <si>
    <t>Alvotinib</t>
  </si>
  <si>
    <t>120x100mg</t>
  </si>
  <si>
    <t>30x400mg</t>
  </si>
  <si>
    <t>leuprorelin</t>
  </si>
  <si>
    <t>L02AE02</t>
  </si>
  <si>
    <t>Lupron</t>
  </si>
  <si>
    <t>Лекови са посебним режимом издавања (Лекови са Ц листе)</t>
  </si>
  <si>
    <t>epoetin alfa</t>
  </si>
  <si>
    <t>BO3XA01</t>
  </si>
  <si>
    <t>Eprex</t>
  </si>
  <si>
    <t>1x2000ij</t>
  </si>
  <si>
    <t>epoetin beta</t>
  </si>
  <si>
    <t>B03XA01</t>
  </si>
  <si>
    <t>Recormon</t>
  </si>
  <si>
    <t>darbopoetin</t>
  </si>
  <si>
    <t>B03XA02</t>
  </si>
  <si>
    <t>Aranesp</t>
  </si>
  <si>
    <t>1x20mcg</t>
  </si>
  <si>
    <t>1x30mcg</t>
  </si>
  <si>
    <t>Binocrit</t>
  </si>
  <si>
    <t>metoksipolietilenglik</t>
  </si>
  <si>
    <t>B03XA03</t>
  </si>
  <si>
    <t xml:space="preserve">Mircera </t>
  </si>
  <si>
    <t>1x75mg</t>
  </si>
  <si>
    <t>ЛЕКОВИ ЗА ХЕМОФИЛИЈУ</t>
  </si>
  <si>
    <t>faktor VIII</t>
  </si>
  <si>
    <t>B02BD02</t>
  </si>
  <si>
    <t>1x500ij</t>
  </si>
  <si>
    <t>faktor IX</t>
  </si>
  <si>
    <t>B02BD04</t>
  </si>
  <si>
    <t>Octanine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</si>
  <si>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</si>
  <si>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</si>
  <si>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</si>
  <si>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</si>
  <si>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</si>
  <si>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</si>
  <si>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</si>
  <si>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</si>
  <si>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</si>
  <si>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</si>
  <si>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</si>
  <si>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</si>
  <si>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</si>
  <si>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</si>
  <si>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</si>
  <si>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</si>
  <si>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</si>
  <si>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</si>
  <si>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</si>
  <si>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</si>
  <si>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</si>
  <si>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</si>
  <si>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</si>
  <si>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</si>
  <si>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</si>
  <si>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</si>
  <si>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</si>
  <si>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</si>
  <si>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Табела 20.</t>
  </si>
  <si>
    <t>Грана медицине / Врста имплантанта</t>
  </si>
  <si>
    <t>Просечна цена</t>
  </si>
  <si>
    <t>Број лица којима је уграђен материјал</t>
  </si>
  <si>
    <t>1. Абдоминална хирургија и гастроентерологија</t>
  </si>
  <si>
    <t>UM000009</t>
  </si>
  <si>
    <t>Мрежице</t>
  </si>
  <si>
    <t>UM000024</t>
  </si>
  <si>
    <t>Лига клип</t>
  </si>
  <si>
    <t>UM000023</t>
  </si>
  <si>
    <t>Стаплер</t>
  </si>
  <si>
    <t>UM000004</t>
  </si>
  <si>
    <t>Стаплер (без баркода)</t>
  </si>
  <si>
    <t>SM000080</t>
  </si>
  <si>
    <t>Kатетер за нефростому</t>
  </si>
  <si>
    <t>9. Ортопедија</t>
  </si>
  <si>
    <t>Имплатанти</t>
  </si>
  <si>
    <t>Парцијалне протезе</t>
  </si>
  <si>
    <t>OR000040</t>
  </si>
  <si>
    <t>OR000049</t>
  </si>
  <si>
    <t>Стерилни цемент</t>
  </si>
  <si>
    <t>Цементне протезе</t>
  </si>
  <si>
    <t>Цементна ацетабулна капа</t>
  </si>
  <si>
    <t>OR000050</t>
  </si>
  <si>
    <t>Цементни феморални стем</t>
  </si>
  <si>
    <t>Стерилни коштани цемент</t>
  </si>
  <si>
    <t>Глава</t>
  </si>
  <si>
    <t>Безцементна протеза</t>
  </si>
  <si>
    <t>Безцементне глава</t>
  </si>
  <si>
    <t>Безцементна линер</t>
  </si>
  <si>
    <t>Безцементни стем</t>
  </si>
  <si>
    <t>Безцементни завртањ</t>
  </si>
  <si>
    <t>Хибридна протеза</t>
  </si>
  <si>
    <t>Хибридни коштани цемент</t>
  </si>
  <si>
    <t>Хибридни феморални стем</t>
  </si>
  <si>
    <t xml:space="preserve">Прилагођавање дозе лека на основу лабораторијских параметара(биохемијски параметри,ниво лека у крви,стање пацијента(услугу обавља </t>
  </si>
  <si>
    <t>241027</t>
  </si>
  <si>
    <t>Праћење терапијског деловања лека(услугу обавља специјалиста)</t>
  </si>
  <si>
    <t>241028</t>
  </si>
  <si>
    <t>Праћење потенцијално нежељене реакције пацијента на лек</t>
  </si>
  <si>
    <t>260078</t>
  </si>
  <si>
    <t>Тумачење резултата лабораторијског испитивања по узорку</t>
  </si>
  <si>
    <t>270101</t>
  </si>
  <si>
    <t>Антропометријска мерења код испитивања ухрањености појединца</t>
  </si>
  <si>
    <t>270102</t>
  </si>
  <si>
    <t>Одређивање антропометријских индекса код испитивања ухрањености</t>
  </si>
  <si>
    <t>270103</t>
  </si>
  <si>
    <t>Оцена резултата биохемијских показатеља крви и урина ,оцена</t>
  </si>
  <si>
    <t>270104</t>
  </si>
  <si>
    <t>Анкета исхране појединца (квантитативне и семиквантитативне анкете исхране-анкета по сећању за 24 часа,тродневни ,седмодневни дневник исхране)</t>
  </si>
  <si>
    <t>30207-00</t>
  </si>
  <si>
    <t>Примена средстава у лезијама на кожи</t>
  </si>
  <si>
    <t>Оксиметрија</t>
  </si>
  <si>
    <t>Апликација лека у нос</t>
  </si>
  <si>
    <t>92001-00</t>
  </si>
  <si>
    <t>Општи физикални преглед</t>
  </si>
  <si>
    <t>Испирањр ока</t>
  </si>
  <si>
    <t>92204-00</t>
  </si>
  <si>
    <t>Неинвазивни дијагностићки тестови,мерење или истраживања некласивиковано на другом месту</t>
  </si>
  <si>
    <t>92205-00</t>
  </si>
  <si>
    <t>Неинвазивна терапеутска интервенција ,некласификована на другом месту</t>
  </si>
  <si>
    <t>95550-01</t>
  </si>
  <si>
    <t>Удружене здравствене процедуре,социјални рад</t>
  </si>
  <si>
    <t>96008-00</t>
  </si>
  <si>
    <t>Неуролошка процена</t>
  </si>
  <si>
    <t>Процена исхране /дневног уноса хране</t>
  </si>
  <si>
    <t>Превентивно саветовање или подучавање</t>
  </si>
  <si>
    <t>96072-00</t>
  </si>
  <si>
    <t>Саветовање или подучавање о прописаним/самоизабраним лековима</t>
  </si>
  <si>
    <t>96073-00</t>
  </si>
  <si>
    <t>Саветовање или подучавање о штетности супстанци које узрокују зависност</t>
  </si>
  <si>
    <t>96089-00</t>
  </si>
  <si>
    <t>Подучавање о правима и могућностима пацијента</t>
  </si>
  <si>
    <t>96090-00</t>
  </si>
  <si>
    <t>Остала саветовања и подучавања</t>
  </si>
  <si>
    <t>Остала нутритивна подршка</t>
  </si>
  <si>
    <t>Дренажа респираторног система,без инцизије</t>
  </si>
  <si>
    <t>Неки други начин давања фарм.средст.,друго и некласификовано фарм.средства</t>
  </si>
  <si>
    <t>97011-00</t>
  </si>
  <si>
    <t>Свеобухватни орални преглед</t>
  </si>
  <si>
    <t>97013-00</t>
  </si>
  <si>
    <t>Огранићени орални преглед</t>
  </si>
  <si>
    <t>340231</t>
  </si>
  <si>
    <t>81849-00</t>
  </si>
  <si>
    <t>Бронходилататорни тест</t>
  </si>
  <si>
    <t>11503-04</t>
  </si>
  <si>
    <t>Тест оптерећења у сврху процене респираторног статуса</t>
  </si>
  <si>
    <t>11503-10</t>
  </si>
  <si>
    <t xml:space="preserve">Мерење размене гасова </t>
  </si>
  <si>
    <t>241020</t>
  </si>
  <si>
    <t>Анализа и провера тера.са којом пац.долази у болницу (интерреакције ,потенц.нежељена дејства и др.)</t>
  </si>
  <si>
    <t>241022</t>
  </si>
  <si>
    <t>Саветовање или информисање мед.особља о начину примене лека(реконституисање,пут примене дужина давања..)</t>
  </si>
  <si>
    <t>241026</t>
  </si>
  <si>
    <t>Провера могућих интерреакција на примењеним лековима</t>
  </si>
  <si>
    <t>260050</t>
  </si>
  <si>
    <t>Доношење закључка и издавање потврда о утврђеној тежој нежељеној реакцији или трајној ко0нтраиндикацији</t>
  </si>
  <si>
    <t>250077</t>
  </si>
  <si>
    <t>Дефинисање модела за избор превентивних мера у циљу решавања одређеног здрав.проблема</t>
  </si>
  <si>
    <t>270111</t>
  </si>
  <si>
    <t>Испитивање индивидуалне исхране</t>
  </si>
  <si>
    <t>Хемостаза епистаксе средњом тампонадом</t>
  </si>
  <si>
    <t>вакцинација против хепатитиса Б</t>
  </si>
  <si>
    <t>Орално даванје фармаколоског средства, стрероид</t>
  </si>
  <si>
    <t>96205-00</t>
  </si>
  <si>
    <t>Неки други начин давања фарм.средст.анти неопластично</t>
  </si>
  <si>
    <t>38803-00</t>
  </si>
  <si>
    <t>Терапијска торакоцентеза</t>
  </si>
  <si>
    <t>Интрамусколарно давање фармаколошког средства ,стероид</t>
  </si>
  <si>
    <t>Субкутано давање фармаколошког средства, тромболитичко средство</t>
  </si>
  <si>
    <t>Субкутано давање фарм.средс.,инсулин</t>
  </si>
  <si>
    <t>Саветовање или информисање пацијента и прописаниом леку</t>
  </si>
  <si>
    <t>Пласирање назогастрићне сонде</t>
  </si>
  <si>
    <t>Кардиопулмонална реанимација</t>
  </si>
  <si>
    <t>Интрамускуларно давање фарм.сред.,антиинфективно средство</t>
  </si>
  <si>
    <t>Интравенско давање фарм.сред.,инсулин</t>
  </si>
  <si>
    <t>Орално давање фарм.средства,тромболитићко средство</t>
  </si>
  <si>
    <t>Орално давање фарм.средст.,стероид</t>
  </si>
  <si>
    <t>Орално давање фармакол.средства ,инсулин</t>
  </si>
  <si>
    <t>Неки други начин давања фарм.средств.,анти-инфект.</t>
  </si>
  <si>
    <t>Неки други начин давања фарм.средств.,стероид</t>
  </si>
  <si>
    <t>Неки други начин давања фарм.средств.,друго и некласификовано фарм.средство</t>
  </si>
  <si>
    <t>090003</t>
  </si>
  <si>
    <t>Групна психотерапија - по једној сеанси</t>
  </si>
  <si>
    <t>090010</t>
  </si>
  <si>
    <t>Консултација психолога</t>
  </si>
  <si>
    <t>090015</t>
  </si>
  <si>
    <t>Породична или брачна психотерапија</t>
  </si>
  <si>
    <t>090016</t>
  </si>
  <si>
    <t>Испитивање поједичних психомоторних функција</t>
  </si>
  <si>
    <t>090023</t>
  </si>
  <si>
    <t>Информативни интервју психијатра</t>
  </si>
  <si>
    <t>090051</t>
  </si>
  <si>
    <t>Испитивање активности дневног живота</t>
  </si>
  <si>
    <t>090052</t>
  </si>
  <si>
    <t>Испитивање радних навика и интересовања</t>
  </si>
  <si>
    <t>090203</t>
  </si>
  <si>
    <t>Анализа резултата добијених психолошким испитивањем, интеграција и формирање закључака</t>
  </si>
  <si>
    <t>090206</t>
  </si>
  <si>
    <t>Састанак тима терапеута</t>
  </si>
  <si>
    <t>090902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</si>
  <si>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</si>
  <si>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</si>
  <si>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</si>
  <si>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</si>
  <si>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</si>
  <si>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</si>
  <si>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</si>
  <si>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</si>
  <si>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</si>
  <si>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</si>
  <si>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</si>
  <si>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</si>
  <si>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</si>
  <si>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</si>
  <si>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</si>
  <si>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</si>
  <si>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</si>
  <si>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</si>
  <si>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</si>
  <si>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</si>
  <si>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</si>
  <si>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</si>
  <si>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</si>
  <si>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</si>
  <si>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</si>
  <si>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</si>
  <si>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</si>
  <si>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</si>
  <si>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</si>
  <si>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</si>
  <si>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</si>
  <si>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</si>
  <si>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</si>
  <si>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</si>
  <si>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</si>
  <si>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</si>
  <si>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</si>
  <si>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</si>
  <si>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</si>
  <si>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</si>
  <si>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</si>
  <si>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</si>
  <si>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Испирање нефростоме или пијелостоме</t>
  </si>
  <si>
    <t>92100-00</t>
  </si>
  <si>
    <t>Испирање уретеростоме или уретралног катетера</t>
  </si>
  <si>
    <t>Уклањање катетера уретеростоме или уретралног катетера</t>
  </si>
  <si>
    <t>Процена одржавања здравља</t>
  </si>
  <si>
    <t>Саветовање и подучавање о штетности супстанци које узрокују зависност</t>
  </si>
  <si>
    <t>96097-00</t>
  </si>
  <si>
    <t>Ентеррална нутритивна подршка</t>
  </si>
  <si>
    <t>96202-09</t>
  </si>
  <si>
    <t>Ентерално давање фарм.сред.,друго и некласификовано фарм средство</t>
  </si>
  <si>
    <t>Орално давање фарм.сред.,стероид</t>
  </si>
  <si>
    <t>Орално давање фарм.сред.,електролит</t>
  </si>
  <si>
    <t>Орално давање фарм.сред.,друго и некласификовано фарм средство</t>
  </si>
  <si>
    <t>Неки други начин давања фарм.сред.,антиинфективно</t>
  </si>
  <si>
    <t>Неки други начин давања фарм.сред.,,друго и некласификовано фарм средство</t>
  </si>
  <si>
    <t>Одржавање катетера,пласираног ради администрације лека</t>
  </si>
  <si>
    <t>95550-12</t>
  </si>
  <si>
    <t>Удружене здравствене процедуре -пасторална нега</t>
  </si>
  <si>
    <t>96202-08</t>
  </si>
  <si>
    <t>Ентерално давање фарм.сред.,електролит</t>
  </si>
  <si>
    <t>Орално давање фарм.средства.инсулин</t>
  </si>
  <si>
    <t>30075-27</t>
  </si>
  <si>
    <t>Биопсија промене на пенису</t>
  </si>
  <si>
    <t>30075-31</t>
  </si>
  <si>
    <t>Биопсија уретре</t>
  </si>
  <si>
    <t>Дренажа интра-абдоминалног апсцеса, хематома или цисте </t>
  </si>
  <si>
    <t>Операција хидроцеле и /или фуникулоцеле</t>
  </si>
  <si>
    <t>30641-001</t>
  </si>
  <si>
    <t>Радикална орхидектомија, једнострана</t>
  </si>
  <si>
    <t>30641-01</t>
  </si>
  <si>
    <t>Орхидектомија, обострана</t>
  </si>
  <si>
    <t>Циркумцизија (обрезивање) мушкарца</t>
  </si>
  <si>
    <t>35599-00</t>
  </si>
  <si>
    <t>Слинг процедуре код стрес инконтиненције код жена</t>
  </si>
  <si>
    <t>36516-01</t>
  </si>
  <si>
    <t>Нефректомија једнострана - отворена хирургија </t>
  </si>
  <si>
    <t>36821-01</t>
  </si>
  <si>
    <t>36836-00</t>
  </si>
  <si>
    <t>Ендоскопска биопсија мокраћне бешике</t>
  </si>
  <si>
    <t>36845-05</t>
  </si>
  <si>
    <t>Ендоскопска ресекција мултиплих лезија мокраћне бешике</t>
  </si>
  <si>
    <t>36854-02</t>
  </si>
  <si>
    <t>Трансуретрална ресекција врата мокраћне бешике</t>
  </si>
  <si>
    <t>37000-01</t>
  </si>
  <si>
    <t>Парцијална ексцизија мокраћне бешике (парцијална цистектомија) - отворена хирургија</t>
  </si>
  <si>
    <t>37008-03</t>
  </si>
  <si>
    <t>Цистолитотомија – отворена хирургија</t>
  </si>
  <si>
    <t>37011-00</t>
  </si>
  <si>
    <t>Цистостомија са пласирањем супрапубичног катетера – Цистофиx-а- перкутана цистостомија</t>
  </si>
  <si>
    <t>37200-03</t>
  </si>
  <si>
    <t>Супрапубична простатектомија</t>
  </si>
  <si>
    <t>37203-00</t>
  </si>
  <si>
    <t>Трансуретрална ресекција простате [ТУРП]</t>
  </si>
  <si>
    <t>37219-00</t>
  </si>
  <si>
    <t>Трансректална биопсија простате иглом (ТРУС вођена)</t>
  </si>
  <si>
    <t>37327-00</t>
  </si>
  <si>
    <t>Пластика френулума (френулотомија)</t>
  </si>
  <si>
    <t>37601-02</t>
  </si>
  <si>
    <t>Ексцизија цисте епидидимиса, једнострана </t>
  </si>
  <si>
    <t>37604-00</t>
  </si>
  <si>
    <t>Експлорација скроталног садржаја, једнострано </t>
  </si>
  <si>
    <t>37604-01</t>
  </si>
  <si>
    <t>Експлорација скроталног садржаја, обострано</t>
  </si>
  <si>
    <t>37604-04</t>
  </si>
  <si>
    <t>Експлорација скроталног садржаја са фиксацијом тестиса, једнострано</t>
  </si>
  <si>
    <t>37613-00</t>
  </si>
  <si>
    <t>Епидидимектомија, једнострана</t>
  </si>
  <si>
    <t>36812-00</t>
  </si>
  <si>
    <t>Цистоскопија</t>
  </si>
  <si>
    <t>36842-00</t>
  </si>
  <si>
    <t>Ендоскопско Испирање крвних угрушака из мокраћне бешике(укључујућу и каутеризацију крварећих места)</t>
  </si>
  <si>
    <t>90360-00</t>
  </si>
  <si>
    <t>Ексцизија осталих лезија мокраћне бешике-нотворена хирургија</t>
  </si>
  <si>
    <t>30329-00</t>
  </si>
  <si>
    <t>Екцизија лимфног чвора препоне</t>
  </si>
  <si>
    <t>35523-00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</si>
  <si>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</si>
  <si>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</si>
  <si>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</si>
  <si>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</si>
  <si>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</si>
  <si>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</si>
  <si>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</si>
  <si>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</si>
  <si>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</si>
  <si>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</si>
  <si>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</si>
  <si>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</si>
  <si>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</si>
  <si>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</si>
  <si>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</si>
  <si>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Ентероколоанастомоза</t>
  </si>
  <si>
    <t>Екцизија лезије на кожи и подкожном ткиву осталих област на глави</t>
  </si>
  <si>
    <t>37300-00</t>
  </si>
  <si>
    <t>Пласирање уретралне сонде</t>
  </si>
  <si>
    <t>37303-00</t>
  </si>
  <si>
    <t>Дилатација стенозе уретре (бужирање) </t>
  </si>
  <si>
    <t>58718-00</t>
  </si>
  <si>
    <t>Ретроградна цистографија</t>
  </si>
  <si>
    <t>58718-01</t>
  </si>
  <si>
    <t>Ретроградна уретрографија</t>
  </si>
  <si>
    <t>90367-00</t>
  </si>
  <si>
    <t>Замена катетера уретеростомије</t>
  </si>
  <si>
    <t>Инфилтрација локалног анестетика, АСА 10 </t>
  </si>
  <si>
    <t>Саветовање или подучавање о одржавању здравља и опоравку </t>
  </si>
  <si>
    <t>Интрамускуларно давање фарм.средст.,стероид</t>
  </si>
  <si>
    <t>Интравенско давање фарм.сред.,тромболитичко сред.</t>
  </si>
  <si>
    <t>Интравенско давање фарм.сред., инсулин</t>
  </si>
  <si>
    <t>Субкутано давање фарм.сред.,тромболитичко сред.</t>
  </si>
  <si>
    <t>Субкутано давање фарм.сред.,инсулин</t>
  </si>
  <si>
    <t>Орално давање фарм.сред.антиинфективно сред.</t>
  </si>
  <si>
    <t>Орално давање фарм.сред.,друго и некласификовано</t>
  </si>
  <si>
    <t>Неки други начин давања фарм.средства ,анти-инфективно средст.</t>
  </si>
  <si>
    <t>Неки други начин давања фарм.средства ,електролит.</t>
  </si>
  <si>
    <t>Неозначено начин давања фармаколошког сред.,друго и некласификов.фарм.средст.</t>
  </si>
  <si>
    <t>Праћење терапијског деловања лека (услугу обавља специјалиста)</t>
  </si>
  <si>
    <t>Инцизија и дренажа апсцеса и подкожног ткива</t>
  </si>
  <si>
    <t>36604-00</t>
  </si>
  <si>
    <t>36624-00</t>
  </si>
  <si>
    <t>Перкутана нефростомија (ПЦН)</t>
  </si>
  <si>
    <t>36650-00</t>
  </si>
  <si>
    <t>Уклањање катетера пијелостоме или нефростоме</t>
  </si>
  <si>
    <t>36833-01</t>
  </si>
  <si>
    <t>Вађење ЈЈкатетера -уретерореноскопски или цистоскопски</t>
  </si>
  <si>
    <t>Испирање уретеростоме или уретералног катетера</t>
  </si>
  <si>
    <t xml:space="preserve">92148-00 </t>
  </si>
  <si>
    <t xml:space="preserve">92162-00 </t>
  </si>
  <si>
    <t>Интравенска пост-процедурална инфузија аналгетика</t>
  </si>
  <si>
    <t xml:space="preserve">96020-00 </t>
  </si>
  <si>
    <t xml:space="preserve">96096-00 </t>
  </si>
  <si>
    <t xml:space="preserve">96097-00 </t>
  </si>
  <si>
    <t>Ентерална нутритивна подршка</t>
  </si>
  <si>
    <t xml:space="preserve">96098-00 </t>
  </si>
  <si>
    <t>Ентерално давање фармаколошког средства, друго и некласификовано фармаколошко средство</t>
  </si>
  <si>
    <t>Узоркоско испитивањевање матерјала за лабараториј</t>
  </si>
  <si>
    <t>Замена назогастричне сонде или цеви езофагостоме</t>
  </si>
  <si>
    <t>L000018</t>
  </si>
  <si>
    <t>L000026</t>
  </si>
  <si>
    <t>L000042</t>
  </si>
  <si>
    <t>Пријем, контрола квалитета узорка и припрема узорка за лабораторијска испитивања*</t>
  </si>
  <si>
    <t>L018168</t>
  </si>
  <si>
    <t>АБО крвна група - плочица</t>
  </si>
  <si>
    <t>L018176</t>
  </si>
  <si>
    <t>АБО подгрупа - епрувета</t>
  </si>
  <si>
    <t>L018192</t>
  </si>
  <si>
    <t>АБО/РхД крвна група - епрувета</t>
  </si>
  <si>
    <t>L018275</t>
  </si>
  <si>
    <t>Интерреакција, еритроцит даваоца и серум примаоца - епрувета</t>
  </si>
  <si>
    <t>L018440</t>
  </si>
  <si>
    <t>Полиспецифичан директан Цоомбс-ов тест (ДАТ) - епрувета</t>
  </si>
  <si>
    <t>L018804</t>
  </si>
  <si>
    <t>Типизација појединачних специфичности Рх фенотипа (Ц,ц,Д,Е,е) - епрувета</t>
  </si>
  <si>
    <t>L018812</t>
  </si>
  <si>
    <t>Типизација појединачних специфичности Рх фенотипа (Ц,ц,Е,е) - епрувета</t>
  </si>
  <si>
    <t>L018879</t>
  </si>
  <si>
    <t>Типизација РхД антигена - епрувета</t>
  </si>
  <si>
    <t>L018911</t>
  </si>
  <si>
    <t>Типизација РхД wеак антигена - епрувета</t>
  </si>
  <si>
    <t>L019000</t>
  </si>
  <si>
    <t>Идентификација еритроцитних антитела НаЦл медијум - епрувета</t>
  </si>
  <si>
    <t>L019026</t>
  </si>
  <si>
    <t>Индиректан Цоомбс-ов тест (ИАТ) - епрувета</t>
  </si>
  <si>
    <t>L019042</t>
  </si>
  <si>
    <t>L027961</t>
  </si>
  <si>
    <t>Преглед малигног меланома</t>
  </si>
  <si>
    <t>L027987</t>
  </si>
  <si>
    <t>Преглед поткожне промене</t>
  </si>
  <si>
    <t>L027995</t>
  </si>
  <si>
    <t>Преглед тумора меких ткива без одређивања граница</t>
  </si>
  <si>
    <t>L028332</t>
  </si>
  <si>
    <t>Преглед дела пениса</t>
  </si>
  <si>
    <t>Преглед једног тестиса у целини</t>
  </si>
  <si>
    <t>L028407</t>
  </si>
  <si>
    <t>L028480</t>
  </si>
  <si>
    <t>Преглед узорка мокраћне бешике добијене биопсијом</t>
  </si>
  <si>
    <t>L028654</t>
  </si>
  <si>
    <t>Преглед узорка вагине добијеног биопсијом</t>
  </si>
  <si>
    <t>L028662</t>
  </si>
  <si>
    <t>Преглед тумора вулве,вагине</t>
  </si>
  <si>
    <t>L028670</t>
  </si>
  <si>
    <t>преглед узорка цервикса бобијена биопсијом</t>
  </si>
  <si>
    <t>L028688</t>
  </si>
  <si>
    <t>Преглед киретмана цервикалног канала</t>
  </si>
  <si>
    <t>L028746</t>
  </si>
  <si>
    <t>Преглед киретмана ендометријума</t>
  </si>
  <si>
    <t>L028761</t>
  </si>
  <si>
    <t>Преглед тумора утеруса</t>
  </si>
  <si>
    <t>L028829</t>
  </si>
  <si>
    <t>Преглед материце,цервикса,оба јајника,јајовода и параметријума</t>
  </si>
  <si>
    <t>L028845</t>
  </si>
  <si>
    <t>Преглед дела јајника</t>
  </si>
  <si>
    <t>L028860</t>
  </si>
  <si>
    <t>Преглед целог јајника</t>
  </si>
  <si>
    <t>L028936</t>
  </si>
  <si>
    <t>Преглед постељице са овојницама и пупчаником,анализа абортног матерјала</t>
  </si>
  <si>
    <t>L029090</t>
  </si>
  <si>
    <t>Преглед инцизионе биопсије вежњаче</t>
  </si>
  <si>
    <t>L029108</t>
  </si>
  <si>
    <t>Преглед инцизионе биопсије склере</t>
  </si>
  <si>
    <t>L029512</t>
  </si>
  <si>
    <t>Преглед размаза пунктата</t>
  </si>
  <si>
    <t>L029538</t>
  </si>
  <si>
    <t xml:space="preserve">Преглед садржаја желудачног сока,цревног садржаја и жучне кесе </t>
  </si>
  <si>
    <t>L029843</t>
  </si>
  <si>
    <t>Фетална обдукција</t>
  </si>
  <si>
    <t>80238-00</t>
  </si>
  <si>
    <t>Корекција трихијазе епилацијом, пинцетом</t>
  </si>
  <si>
    <t>УКУПАН БРОЈ ОПЕРАЦИЈА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</si>
  <si>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</si>
  <si>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</si>
  <si>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</si>
  <si>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L008912</t>
  </si>
  <si>
    <t xml:space="preserve">Алфа-амилаза у урину </t>
  </si>
  <si>
    <t>L008979</t>
  </si>
  <si>
    <t xml:space="preserve">Целокупни преглед урина - ручно </t>
  </si>
  <si>
    <t>L009035</t>
  </si>
  <si>
    <t xml:space="preserve">Глукоза у урину </t>
  </si>
  <si>
    <t xml:space="preserve"> укупно</t>
  </si>
  <si>
    <t>L019166</t>
  </si>
  <si>
    <t>Бактериолошки преглед бриса носа</t>
  </si>
  <si>
    <t>L019174</t>
  </si>
  <si>
    <t>Бактериолошки преглед бриса носа на клицоноштво (С. ауреус, (МРСА), С. пнеумониае...)</t>
  </si>
  <si>
    <t>L019182</t>
  </si>
  <si>
    <t>Бактериолошки преглед бриса спољашњег ушног канала или површинске ране</t>
  </si>
  <si>
    <t>L019190</t>
  </si>
  <si>
    <t>Бактериолошки преглед бриса спољашњих гениталија или вагине или цервикса или уретре</t>
  </si>
  <si>
    <t>L019208</t>
  </si>
  <si>
    <t>Бактериолошки преглед бриса ждрела</t>
  </si>
  <si>
    <t>L019216</t>
  </si>
  <si>
    <t>Бактериолошки преглед бриса ждрела на клицоноштво (С. пyогенес, С. ауреус. Х. инфлуензае...)</t>
  </si>
  <si>
    <t>L019224</t>
  </si>
  <si>
    <t xml:space="preserve">Бактериолошки преглед дубоке ране односно гноја односно пунктата односно ексудата односно биоптата </t>
  </si>
  <si>
    <t>L019232</t>
  </si>
  <si>
    <t>Бактериолошки преглед експримата простате или сперме</t>
  </si>
  <si>
    <t>L019265</t>
  </si>
  <si>
    <t>Бактериолошки преглед искашљаја или трахеалног аспирата или бронхоалвеоларног лавата</t>
  </si>
  <si>
    <t>L019281</t>
  </si>
  <si>
    <t>Бактериолошки преглед ликвора</t>
  </si>
  <si>
    <t>L019315</t>
  </si>
  <si>
    <t>Бактериолошки преглед ока или коњунктиве</t>
  </si>
  <si>
    <t>L019323</t>
  </si>
  <si>
    <t>Бактериолошки преглед садржаја средњег ува</t>
  </si>
  <si>
    <t>L019331</t>
  </si>
  <si>
    <t>Бактериолошки преглед столице на Салмонелла спп. и Схигелла спп. и Есцхерицхиа цоли О:157/и Цампyлобацтер спп.</t>
  </si>
  <si>
    <t>L019398</t>
  </si>
  <si>
    <t>Бактериолошки преглед жучи</t>
  </si>
  <si>
    <t>L019406</t>
  </si>
  <si>
    <t xml:space="preserve">Biohemijska identifikacija aerobnih bakterija </t>
  </si>
  <si>
    <t>L019422</t>
  </si>
  <si>
    <t>Биохемијска идентификација бета - хемолитичног стрептокока</t>
  </si>
  <si>
    <t>L019463</t>
  </si>
  <si>
    <t>Биохемијска идентификација Стапхyлоцоццус врста</t>
  </si>
  <si>
    <t>L019844</t>
  </si>
  <si>
    <t>Доказивање продукције или присуства токсина Цлостридиум диффицилае А или Б</t>
  </si>
  <si>
    <t>L019869</t>
  </si>
  <si>
    <t>L020396</t>
  </si>
  <si>
    <t>L021030</t>
  </si>
  <si>
    <t>Идентификација паразита(хелминти)</t>
  </si>
  <si>
    <t>L021048</t>
  </si>
  <si>
    <t xml:space="preserve">Изолација цревних протозоа из столице </t>
  </si>
  <si>
    <t>L021220</t>
  </si>
  <si>
    <t>Преглед на Трицхомонас вагиналис - директан бојени препарат</t>
  </si>
  <si>
    <t>L021253</t>
  </si>
  <si>
    <t xml:space="preserve">Преглед перианалног отиска на хелминте </t>
  </si>
  <si>
    <t>L021311</t>
  </si>
  <si>
    <t>Преглед столице на паразите (нативни препарат)</t>
  </si>
  <si>
    <t>L021477</t>
  </si>
  <si>
    <t xml:space="preserve">Директан нативан препарат на гљиве </t>
  </si>
  <si>
    <t>L021691</t>
  </si>
  <si>
    <t>Преглед осталих биолошких узорка на гљиве</t>
  </si>
  <si>
    <t>L021709</t>
  </si>
  <si>
    <t xml:space="preserve">Преглед узорка из примарно стерилних регија на гљиве </t>
  </si>
  <si>
    <t>L012195</t>
  </si>
  <si>
    <t>Ph семиналне течности</t>
  </si>
  <si>
    <t>L012229</t>
  </si>
  <si>
    <t>Запремина ејакулата -семинална течност</t>
  </si>
  <si>
    <t>L012294</t>
  </si>
  <si>
    <t>Леукоциути,број у сперматозоидима</t>
  </si>
  <si>
    <t>L012310</t>
  </si>
  <si>
    <t>Покретљивост сперматозоида</t>
  </si>
  <si>
    <t>L012401</t>
  </si>
  <si>
    <t>Хемоглобин(крв)(FOBT)у фецесу- имунохемијски</t>
  </si>
  <si>
    <t>L019513</t>
  </si>
  <si>
    <t>Детекција антигена хеликобактери пилоруса имунохроматографским  тестом</t>
  </si>
  <si>
    <t>В. Патохистолошке анализе укупно</t>
  </si>
  <si>
    <t>Интрамускуларно давање фармаколошког средства, друго и неназначено фармаколошко средство</t>
  </si>
  <si>
    <t>Субкутано давање фармаколошког средства, инсулин</t>
  </si>
  <si>
    <t>Орално давање фармаколошког средства, анти-инфективно средство</t>
  </si>
  <si>
    <t>32171-00</t>
  </si>
  <si>
    <t>Аноректални преглед</t>
  </si>
  <si>
    <t>92209-02</t>
  </si>
  <si>
    <t>Поступак одржавања неинвазивне вентилаторне подршке&gt; 96 сати</t>
  </si>
  <si>
    <t>Интрамускуларно давање фарм.средства ,стероид</t>
  </si>
  <si>
    <t>Интравенско давање фармак.средства,стероид</t>
  </si>
  <si>
    <t>Катетеризација мокраћне бешике -кроз уретру</t>
  </si>
  <si>
    <t>96200-09</t>
  </si>
  <si>
    <t>Субкутано давање фармаколошког средства, друго и некласификовано фарм средство</t>
  </si>
  <si>
    <t>Интравенско давање фармаколошког средст.инсулин</t>
  </si>
  <si>
    <t>Субкутано давање фармаколошког средства, тромболитичко средс.</t>
  </si>
  <si>
    <t>Узроковање и слање матерјала уза лабараторијско испитивање</t>
  </si>
  <si>
    <t>Превенција декубитиса  рехабилитацији</t>
  </si>
  <si>
    <t>Уклањање катетера уростоме или уретералног катететра</t>
  </si>
  <si>
    <t>92162-00</t>
  </si>
  <si>
    <t>Испирање катететра , некласификовано на др месту</t>
  </si>
  <si>
    <t>92518-01</t>
  </si>
  <si>
    <t>Процена интергритета коже</t>
  </si>
  <si>
    <t>Интравенско давање фармаколошког средст.трромболитучко средство</t>
  </si>
  <si>
    <t>Орално давање фарм.средства ,тромболитичко средство</t>
  </si>
  <si>
    <t>Неки други начин давања фарм.средства ,друго и некласификовано</t>
  </si>
  <si>
    <t>Неназначен начин давања фарм.средства ,друго и некласификовано</t>
  </si>
  <si>
    <t>241021</t>
  </si>
  <si>
    <t>Саветовање или информисање пацијента о примени лека</t>
  </si>
  <si>
    <t>96199-00</t>
  </si>
  <si>
    <t>Интравенско давање фармаколошког средства, антинеопластично средство</t>
  </si>
  <si>
    <t>Субкутано давање фармаколошког средства, други и некласификовано фарм.средство</t>
  </si>
  <si>
    <t>96203-00</t>
  </si>
  <si>
    <t>Остало давање фармаколошког средст.антинеопластично</t>
  </si>
  <si>
    <t>Орално давање фармаколошког средства, друго и некласификовано фармаколошко средство</t>
  </si>
  <si>
    <t>Служба анестезије са реанимацијом</t>
  </si>
  <si>
    <t>13400-00</t>
  </si>
  <si>
    <t xml:space="preserve"> Кардиоверзија</t>
  </si>
  <si>
    <t>13815-00</t>
  </si>
  <si>
    <t>Централна венска катетеризација</t>
  </si>
  <si>
    <t>22007-00</t>
  </si>
  <si>
    <t xml:space="preserve">Ендотрахеална интубација, једнолуменски тубус </t>
  </si>
  <si>
    <t xml:space="preserve"> Пласирање назогастричне сонде</t>
  </si>
  <si>
    <t>92052-00</t>
  </si>
  <si>
    <t xml:space="preserve"> Кардиопулмонална реанимација</t>
  </si>
  <si>
    <t>92500-00</t>
  </si>
  <si>
    <t>Рутинска преоперативна анестезиолошка процена</t>
  </si>
  <si>
    <t>92500-01</t>
  </si>
  <si>
    <t>Продужена преоперативна анестезиолошка процена</t>
  </si>
  <si>
    <t>92500-02</t>
  </si>
  <si>
    <t>Хитна преоперативна анестезиолошка процена</t>
  </si>
  <si>
    <t>92514-10</t>
  </si>
  <si>
    <t>Општа анестезија, АСА 10</t>
  </si>
  <si>
    <t>92514-19</t>
  </si>
  <si>
    <t>Општа анестезија, АСА 19</t>
  </si>
  <si>
    <t>92514-20</t>
  </si>
  <si>
    <t>Општа анестезија, АСА 20</t>
  </si>
  <si>
    <t>92514-29</t>
  </si>
  <si>
    <t>Општа анестезија, АСА 29</t>
  </si>
  <si>
    <t>92514-30</t>
  </si>
  <si>
    <t>Општа анестезија, АСА 30</t>
  </si>
  <si>
    <t>92514-39</t>
  </si>
  <si>
    <t>Општа анестезија, АСА 39</t>
  </si>
  <si>
    <t>92514-40</t>
  </si>
  <si>
    <t>Општа анестезија, АСА 40</t>
  </si>
  <si>
    <t>92514-49</t>
  </si>
  <si>
    <t>Општа анестезија, АСА 49</t>
  </si>
  <si>
    <t>92514-50</t>
  </si>
  <si>
    <t>Општа анестезија, АСА 50</t>
  </si>
  <si>
    <t>92514-59</t>
  </si>
  <si>
    <t>Општа анестезија, АСА 59</t>
  </si>
  <si>
    <t>92515-30</t>
  </si>
  <si>
    <t>Седација, АСА 30</t>
  </si>
  <si>
    <t>92515-39</t>
  </si>
  <si>
    <t>Седација, АСА 39</t>
  </si>
  <si>
    <t>92515-50</t>
  </si>
  <si>
    <t>Седација, АСА 50</t>
  </si>
  <si>
    <t>34530-04</t>
  </si>
  <si>
    <t>Уклањанње венског катетера</t>
  </si>
  <si>
    <t>92515-20</t>
  </si>
  <si>
    <t>92518-00</t>
  </si>
  <si>
    <t>Интравенска постпроцедурална инфузија ,аналгезија ,контролисана од стране пацијента (ПЦА)</t>
  </si>
  <si>
    <t>96199-04</t>
  </si>
  <si>
    <t>Интравенско давање фармаколошкпг средства ,антидот</t>
  </si>
  <si>
    <t>310005</t>
  </si>
  <si>
    <t>Континуирана регистрација пулса</t>
  </si>
  <si>
    <t>Интравенска постпроцедурална инфузија ,аналгетика</t>
  </si>
  <si>
    <t>Поступак одрзавања континуиране вентилаторне подршке 24 сати и 96 сати</t>
  </si>
  <si>
    <t>310040</t>
  </si>
  <si>
    <t>Континуирана регистрација ЕКГ</t>
  </si>
  <si>
    <t>92058-01</t>
  </si>
  <si>
    <t>Одрзавање катетера пласираног ради администрације лека</t>
  </si>
  <si>
    <t>Интрамускуларно давање фарамаколоског средства др и ненаѕначено фрам.средство</t>
  </si>
  <si>
    <t>Неонатални бокс</t>
  </si>
  <si>
    <t>11332-00</t>
  </si>
  <si>
    <t xml:space="preserve">Испитивање отоакустичке емисије изазване кликом (TEOAE) </t>
  </si>
  <si>
    <t>90677-00</t>
  </si>
  <si>
    <t>Остале процедуре фототерапије, на кожи</t>
  </si>
  <si>
    <t>Остале терапије обогачивање кисеоником</t>
  </si>
  <si>
    <t>96091-00</t>
  </si>
  <si>
    <t>11713-00</t>
  </si>
  <si>
    <t>11506-00</t>
  </si>
  <si>
    <t>Остала мерења респираторне функције</t>
  </si>
  <si>
    <t>Узимање материјала са коже и видљивих слузокожа за микробиолошки,бактериолошки и цитолошки преглед</t>
  </si>
  <si>
    <t>13312-00</t>
  </si>
  <si>
    <t>Вађење крви новорођенчета у дијагностичке сврхе</t>
  </si>
  <si>
    <t>41704-00</t>
  </si>
  <si>
    <t>Евакуација секрета из носа и параназалних синуса кроз природна ушћа</t>
  </si>
  <si>
    <t>55028-00</t>
  </si>
  <si>
    <t>Ултразвучни преглед главе</t>
  </si>
  <si>
    <t>55038-00</t>
  </si>
  <si>
    <t>Ултразвучни преглед уринарног система</t>
  </si>
  <si>
    <t>90660-00</t>
  </si>
  <si>
    <t>Примена средстава у кожи и подкожном ткиву</t>
  </si>
  <si>
    <t>90676-00</t>
  </si>
  <si>
    <t>Остале процедуре на кожи и подкожном ткиву</t>
  </si>
  <si>
    <t>90686-01</t>
  </si>
  <si>
    <t>Обрада коже и подкожног ткива без ексцизије</t>
  </si>
  <si>
    <t>Преглед новорођенчета</t>
  </si>
  <si>
    <t>92025-00</t>
  </si>
  <si>
    <t>Испирање ока</t>
  </si>
  <si>
    <t>Кардиопулмоналана реанимација</t>
  </si>
  <si>
    <t>92145-00</t>
  </si>
  <si>
    <t>Вакцинација против туберкулозе</t>
  </si>
  <si>
    <t>92168-00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</si>
  <si>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</si>
  <si>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</si>
  <si>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</si>
  <si>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</si>
  <si>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</si>
  <si>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</si>
  <si>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</si>
  <si>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>Крварење из носа (епистакса)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</si>
  <si>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</si>
  <si>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</si>
  <si>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</si>
  <si>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</si>
  <si>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</si>
  <si>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</si>
  <si>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</si>
  <si>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</si>
  <si>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</si>
  <si>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</si>
  <si>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</si>
  <si>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>Болести уста и зуба, које искључују вађење и поправку зуба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</si>
  <si>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</si>
  <si>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</si>
  <si>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</si>
  <si>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</si>
  <si>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</si>
  <si>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</si>
  <si>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</si>
  <si>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</si>
  <si>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</si>
  <si>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</si>
  <si>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 xml:space="preserve">Узорковање и слање материјала за лабораторијско испитивање </t>
  </si>
  <si>
    <t>Превенција декубитуса у рехабилитацији</t>
  </si>
  <si>
    <t xml:space="preserve">Трансфузија осталих крвних деривата </t>
  </si>
  <si>
    <t>Испирање катетера ,некласификовано на дргом месту</t>
  </si>
  <si>
    <t>Удружене здравствене процедуре едукације о дијабетесу</t>
  </si>
  <si>
    <t>Интрамускуларно давање фарм.сред.,хранљива субстанца</t>
  </si>
  <si>
    <t>Интравенско давање фар.сред.,тромболитичко средство</t>
  </si>
  <si>
    <t>Интравенско давање фар.сред.,инсулин</t>
  </si>
  <si>
    <t>Субкутано давање фарм.сред.тромболитичко</t>
  </si>
  <si>
    <t>Орално давање фарм.средства стероид</t>
  </si>
  <si>
    <t>Орално давање фарм.средства,инсулин</t>
  </si>
  <si>
    <t>Орално давање фарм.средства,електролит</t>
  </si>
  <si>
    <t>Орално давање фарм.средства друго и некласификовано фарм.средство</t>
  </si>
  <si>
    <t>неки други начин давања фарм.средства, анти инфективно средство</t>
  </si>
  <si>
    <t xml:space="preserve">Неки други начин давања фарм.средства, стероид </t>
  </si>
  <si>
    <t>30052-01</t>
  </si>
  <si>
    <t>Репарација ране на очном капку</t>
  </si>
  <si>
    <t>31230-00</t>
  </si>
  <si>
    <t>Ексцизија лезије(а) на кожи и поткожном ткиву очног капка</t>
  </si>
  <si>
    <t>42575-00</t>
  </si>
  <si>
    <t>Операција халациона</t>
  </si>
  <si>
    <t>42596-00</t>
  </si>
  <si>
    <t>Инцизија сузне кесице</t>
  </si>
  <si>
    <t>42686-00</t>
  </si>
  <si>
    <t>Ексцизија птеригијума</t>
  </si>
  <si>
    <t>42702-03</t>
  </si>
  <si>
    <t>Екстракапсуларна екстракција природног сочива техником једноставне аспирације (и иригације) са инсерцијом осталих вештачких сочива</t>
  </si>
  <si>
    <t>90084-00</t>
  </si>
  <si>
    <t xml:space="preserve"> Инцизија очног капка</t>
  </si>
  <si>
    <t>90086-00</t>
  </si>
  <si>
    <t>Остале процедуре на очном капку</t>
  </si>
  <si>
    <t>90089-00</t>
  </si>
  <si>
    <t>Остале процедуре на коњунктиви</t>
  </si>
  <si>
    <t>45626-00</t>
  </si>
  <si>
    <t>Корекција ектропиона или ентропиона техником шавова</t>
  </si>
  <si>
    <t>42584-00</t>
  </si>
  <si>
    <t>Тарзорафија</t>
  </si>
  <si>
    <t>30061-04</t>
  </si>
  <si>
    <t>Уклањање површинског страног тела са коњуктиве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</si>
  <si>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</si>
  <si>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</si>
  <si>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</si>
  <si>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</si>
  <si>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</si>
  <si>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</si>
  <si>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42650-00</t>
  </si>
  <si>
    <t>Дебридман (абразија) епитела рожњаче</t>
  </si>
  <si>
    <t>42668-00</t>
  </si>
  <si>
    <t>Уклањање шавова на рожњачи</t>
  </si>
  <si>
    <t>Процена потенцијалне оштрине вида</t>
  </si>
  <si>
    <t>Процена видног поља ,мануелна кинетичка периметрија ,целокупно поље</t>
  </si>
  <si>
    <t>Процена (оптичких карактеристика) тренутно коришћених наочара</t>
  </si>
  <si>
    <t>Процена конвергенције</t>
  </si>
  <si>
    <t>Процена конвергенције, проксимална</t>
  </si>
  <si>
    <t>Процена конвергенције, акомодативна</t>
  </si>
  <si>
    <t>Процена покрета очију типа тзв. глатко праћење (посматраног објекта)</t>
  </si>
  <si>
    <t>Процена покрета очију, одржавање фиксације</t>
  </si>
  <si>
    <t xml:space="preserve">Процена бинокуларне функције (ретинална кореспонденција, симултана перцепција, фузија, стерео вид,супресија) </t>
  </si>
  <si>
    <t>Процена бинокуларне функције, супресија</t>
  </si>
  <si>
    <t>Процена диплопије</t>
  </si>
  <si>
    <t>Преглед процена очне јабучице</t>
  </si>
  <si>
    <t>Офталмолошка оптичка интервенција, рецепт, остало</t>
  </si>
  <si>
    <t>Офталмолошка оптичка интервенција, издавање, остало</t>
  </si>
  <si>
    <t>Вежба, конвергенције</t>
  </si>
  <si>
    <t>Вежба, дивергенција</t>
  </si>
  <si>
    <t>Вежба фузионе амплитуде</t>
  </si>
  <si>
    <t>Вежба за особе са оштећењем вида, осветљавање</t>
  </si>
  <si>
    <t>92016-00</t>
  </si>
  <si>
    <t xml:space="preserve">Тонометрија </t>
  </si>
  <si>
    <t>92200-00</t>
  </si>
  <si>
    <t>Уклањање шавова, некласификованих на другом месту</t>
  </si>
  <si>
    <t>96038-00</t>
  </si>
  <si>
    <t>Мерење оштрине вида</t>
  </si>
  <si>
    <t>96069-00</t>
  </si>
  <si>
    <t>Саветовање или подучавање о губитку вида или видним поремећајима</t>
  </si>
  <si>
    <t>96156-00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</si>
  <si>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</si>
  <si>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</si>
  <si>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</si>
  <si>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Укупан кадар у здравственој установи</t>
  </si>
  <si>
    <t>Капацитети и коришћење болничких постеља</t>
  </si>
  <si>
    <t>Пратиоци лечених лица</t>
  </si>
  <si>
    <t>Капацитети и коришћење дневних болница</t>
  </si>
  <si>
    <t>Неонатологија</t>
  </si>
  <si>
    <t>Специјалистички прегледи</t>
  </si>
  <si>
    <t>Операције</t>
  </si>
  <si>
    <t>Здравствене услуге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</si>
  <si>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</si>
  <si>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</si>
  <si>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</si>
  <si>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</si>
  <si>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</si>
  <si>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</si>
  <si>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</si>
  <si>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</si>
  <si>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</si>
  <si>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Назив здравствене установе</t>
  </si>
  <si>
    <t>Општа болница "Стефан Високи" Смедеревска Паланка</t>
  </si>
  <si>
    <t>Матични број здравствене установе</t>
  </si>
  <si>
    <t>Датум</t>
  </si>
  <si>
    <t>Табела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</si>
  <si>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</si>
  <si>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</si>
  <si>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</si>
  <si>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</si>
  <si>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</si>
  <si>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</si>
  <si>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Ретробулбарна или перибулбарана давање анестетичког средства</t>
  </si>
  <si>
    <t>42824-01</t>
  </si>
  <si>
    <t>Субкоњуктивна примена лека</t>
  </si>
  <si>
    <t>Интрамускуларно давање фармакол.средства,стероид</t>
  </si>
  <si>
    <t>Интравенско давање  фармаколошког  средства , стероид</t>
  </si>
  <si>
    <t>Субкутано давање фарм.средс.тромболитичко</t>
  </si>
  <si>
    <t>Орално давање фарм.средства ,антиинфективно</t>
  </si>
  <si>
    <t>Орално давање фарм.средств.,срероид</t>
  </si>
  <si>
    <t>Орално давање фарм.средства,друго и некласифдиковано фар.средст.</t>
  </si>
  <si>
    <t>30023-00</t>
  </si>
  <si>
    <t>Ексцизијски дебридман меког ткива</t>
  </si>
  <si>
    <t>30026-00</t>
  </si>
  <si>
    <t>Репарација ране на кожи и поткожном ткиву осталих области, површинска</t>
  </si>
  <si>
    <t>30061-00</t>
  </si>
  <si>
    <t>Уклањање страног тела из коже и поткожног ткива без инцизије</t>
  </si>
  <si>
    <t>30064-00</t>
  </si>
  <si>
    <t>Уклањање страног тела из коже и поткожног ткива инцизијом</t>
  </si>
  <si>
    <t>30071-00</t>
  </si>
  <si>
    <t>Биопсија коже и поткожног ткива</t>
  </si>
  <si>
    <t>30075-37</t>
  </si>
  <si>
    <t>Биопсија перитонеума</t>
  </si>
  <si>
    <t>30186-00</t>
  </si>
  <si>
    <t>Уклањање брадавице са табана</t>
  </si>
  <si>
    <t>30189-01</t>
  </si>
  <si>
    <t>Уклањање осталих брадавица</t>
  </si>
  <si>
    <t>30223-00</t>
  </si>
  <si>
    <t>Инцизија и дренажа хематома коже и поткожног ткива</t>
  </si>
  <si>
    <t>30223-01</t>
  </si>
  <si>
    <t xml:space="preserve"> Инцизија и дренажа апсцеса коже и поткожног ткива</t>
  </si>
  <si>
    <t>30223-02</t>
  </si>
  <si>
    <t>Остале инцизије и дренаже коже и поткожног ткива</t>
  </si>
  <si>
    <t>30223-03</t>
  </si>
  <si>
    <t>Инцизија и дренажа апсцеса меког ткива</t>
  </si>
  <si>
    <t>30332-00</t>
  </si>
  <si>
    <t xml:space="preserve">Ексцизија лимфног чвора аксиле </t>
  </si>
  <si>
    <t>30336-00</t>
  </si>
  <si>
    <t>Радикална екцсизија лимфног чвора аксиле</t>
  </si>
  <si>
    <t>30375-10</t>
  </si>
  <si>
    <t>Шав перфорираног улкуса</t>
  </si>
  <si>
    <t>30375-24</t>
  </si>
  <si>
    <t>Шав танког црева</t>
  </si>
  <si>
    <t>30375-281</t>
  </si>
  <si>
    <t>Формирање биполарне колостомије</t>
  </si>
  <si>
    <t>30375-291</t>
  </si>
  <si>
    <t>Формирање биполарне илеостоме</t>
  </si>
  <si>
    <t>30385-00</t>
  </si>
  <si>
    <t xml:space="preserve">Постоперативно поновно отварање места лапаротомије </t>
  </si>
  <si>
    <t>30403-03</t>
  </si>
  <si>
    <t>Поновно затварање</t>
  </si>
  <si>
    <t>30405-01</t>
  </si>
  <si>
    <t>Репарација инцизионе киле, мрежицом</t>
  </si>
  <si>
    <t>30411-00</t>
  </si>
  <si>
    <t>Интраоперативна биопсија јетре</t>
  </si>
  <si>
    <t>30439-00</t>
  </si>
  <si>
    <t>Интраоперативна холангиографија</t>
  </si>
  <si>
    <t>30443-00</t>
  </si>
  <si>
    <t>Холецистектомија</t>
  </si>
  <si>
    <t>30445-00</t>
  </si>
  <si>
    <t>Лапароскопска холецистектомија</t>
  </si>
  <si>
    <t>30454-01</t>
  </si>
  <si>
    <t>Холецистектомија са холедохотомијом</t>
  </si>
  <si>
    <t>30460-08</t>
  </si>
  <si>
    <t xml:space="preserve">Билодигестивни бајпас са Roux-en-Y вијуге </t>
  </si>
  <si>
    <t>30515-00</t>
  </si>
  <si>
    <t>Гастро-ентеростомија</t>
  </si>
  <si>
    <t>30562-01</t>
  </si>
  <si>
    <t>Затварање илеостоме  са успостављањем континуитета црева,без ресекције</t>
  </si>
  <si>
    <t>30562-021</t>
  </si>
  <si>
    <t xml:space="preserve">Затварање биполарне колостомије </t>
  </si>
  <si>
    <t>30565-00</t>
  </si>
  <si>
    <t>Ресекција танког црева са формирањем стоме</t>
  </si>
  <si>
    <t>30566-00</t>
  </si>
  <si>
    <t>Ресекција танког црева са анастомозом</t>
  </si>
  <si>
    <t>30571-00</t>
  </si>
  <si>
    <t xml:space="preserve">Апендектомија </t>
  </si>
  <si>
    <t>30597-00</t>
  </si>
  <si>
    <t>30614-02</t>
  </si>
  <si>
    <t>Репарација ингвиналне херније, једнострано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</si>
  <si>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</si>
  <si>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</si>
  <si>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</si>
  <si>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</si>
  <si>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</si>
  <si>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</si>
  <si>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</si>
  <si>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</si>
  <si>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30631-00</t>
  </si>
  <si>
    <t>Операција хидроцеле /или фуникулоцеле</t>
  </si>
  <si>
    <t>30641-00</t>
  </si>
  <si>
    <t>Орхидектомија, једнострана</t>
  </si>
  <si>
    <t>30653-00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</si>
  <si>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</si>
  <si>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</si>
  <si>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</si>
  <si>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</si>
  <si>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31205-00</t>
  </si>
  <si>
    <t>Ексцизија лезије(а) на кожи и поткожном ткиву осталих области</t>
  </si>
  <si>
    <t>31205-01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</si>
  <si>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</si>
  <si>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</si>
  <si>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</si>
  <si>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</si>
  <si>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</si>
  <si>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31235-03</t>
  </si>
  <si>
    <t>Ексцизија лезије(а) на кожи и поткожном ткиву ноге</t>
  </si>
  <si>
    <t>31350-00</t>
  </si>
  <si>
    <t>Ексцизија лезије меког ткива, некласификована на другом месту</t>
  </si>
  <si>
    <t>31500-00</t>
  </si>
  <si>
    <t>Ексцизија лезија на дојкама</t>
  </si>
  <si>
    <t>31518-00</t>
  </si>
  <si>
    <t>Једноставна мастектомија, једнострана</t>
  </si>
  <si>
    <t>32000-00</t>
  </si>
  <si>
    <t xml:space="preserve">Парцијална ресекција дебелог црева са формирањем стоме </t>
  </si>
  <si>
    <t>32003-01</t>
  </si>
  <si>
    <t>Десна хемиколектомија са анастомозом</t>
  </si>
  <si>
    <t>32030-00</t>
  </si>
  <si>
    <t>Ресекција ректума и /или сигме уз формирање терминалне колостоме Хартманов (Хартманн поступак</t>
  </si>
  <si>
    <t>32138-00</t>
  </si>
  <si>
    <t>Хемороидектомија</t>
  </si>
  <si>
    <t>32147-00</t>
  </si>
  <si>
    <t>Инцизија перианалног тромба</t>
  </si>
  <si>
    <t>32174-01</t>
  </si>
  <si>
    <t>Дренажа перианалног апсцеса</t>
  </si>
  <si>
    <t>32177-00</t>
  </si>
  <si>
    <t>36528-01</t>
  </si>
  <si>
    <t>38806-00</t>
  </si>
  <si>
    <t xml:space="preserve">Пласирање дрена кроз међуребарни простор 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</si>
  <si>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</si>
  <si>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</si>
  <si>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</si>
  <si>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</si>
  <si>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</si>
  <si>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</si>
  <si>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46483-00</t>
  </si>
  <si>
    <t>Ревизија ампутационог патрљка на шаци или прсту</t>
  </si>
  <si>
    <t>46516-01</t>
  </si>
  <si>
    <t>Уклањање нокта са прста шаке</t>
  </si>
  <si>
    <t>47906-00</t>
  </si>
  <si>
    <t>Обрада нокта на прсту стопала</t>
  </si>
  <si>
    <t>47906-01</t>
  </si>
  <si>
    <t>Уклањање нокта на прсту стопала</t>
  </si>
  <si>
    <t>47915-00</t>
  </si>
  <si>
    <t>Клинаста ресекција ураслок нокта на  прст стопалу</t>
  </si>
  <si>
    <t>47916-00</t>
  </si>
  <si>
    <t>90665-00</t>
  </si>
  <si>
    <t>Обрада коже и поткожног ткива са ексцизијом</t>
  </si>
  <si>
    <t>Поновна инсерција дрена за дренажу апсцеса меког ткива</t>
  </si>
  <si>
    <t xml:space="preserve">30375-07 </t>
  </si>
  <si>
    <t>Гастростомија</t>
  </si>
  <si>
    <t>44376-00</t>
  </si>
  <si>
    <t>Реампутација ампутацијског патрљка</t>
  </si>
  <si>
    <t>90375-00</t>
  </si>
  <si>
    <t>Пласирање интрабдоминалне тампонаде</t>
  </si>
  <si>
    <t>30017-01</t>
  </si>
  <si>
    <t>30075-00</t>
  </si>
  <si>
    <t>Биопсија лимфног чвора</t>
  </si>
  <si>
    <t>30446-00</t>
  </si>
  <si>
    <t>Лапараскопска холекцитектомија која предходи отвореној холециктомији</t>
  </si>
  <si>
    <t>30563-00</t>
  </si>
  <si>
    <t>Ревизија стоме танког црева</t>
  </si>
  <si>
    <t>30563-01</t>
  </si>
  <si>
    <t>Ревизија стоме дебелог црева, преобликовање стоме</t>
  </si>
  <si>
    <t>32003-00</t>
  </si>
  <si>
    <t>Парцијална ресекција дебелог црева са анстамозом</t>
  </si>
  <si>
    <t>32024-00</t>
  </si>
  <si>
    <t>Висока ретроактивна предња ресекција ректума</t>
  </si>
  <si>
    <t>32025-00</t>
  </si>
  <si>
    <t>Ниска ретроактивна предња ресекција ректума</t>
  </si>
  <si>
    <t>32159-00</t>
  </si>
  <si>
    <t>Евакуација хематома предњег трбуш.зида након царског реза</t>
  </si>
  <si>
    <t>Пасивна имунизација имуноглобулином беснила</t>
  </si>
  <si>
    <t>Субкутано давање фармаколошког средства, тдруго и некласификован средс.</t>
  </si>
  <si>
    <t>Детекција психоактивних супстанци у урину код завистника</t>
  </si>
  <si>
    <t>Удружене здравствене процедуре - социјални рад</t>
  </si>
  <si>
    <t>95550-03</t>
  </si>
  <si>
    <t>Удружене здравствене процедуре -физиотерапија</t>
  </si>
  <si>
    <t>Остале процене консултације или евалуације</t>
  </si>
  <si>
    <t xml:space="preserve">Саветовање или подучавање о штетности супстанци које узрокују зависност </t>
  </si>
  <si>
    <t>Поступак одрзавања континуиране вентилаторне подршке&gt; 24 сата</t>
  </si>
  <si>
    <t>13882-01</t>
  </si>
  <si>
    <t>Поступак одрзавања континуиране вентилаторне подршке  &lt; 96 сати</t>
  </si>
  <si>
    <t>Остале терапије обогаћивања кисеоника</t>
  </si>
  <si>
    <t>92515-10</t>
  </si>
  <si>
    <t>Седација, АСА 10</t>
  </si>
  <si>
    <t>U8187413</t>
  </si>
  <si>
    <t>U8183803</t>
  </si>
  <si>
    <t>U9601201</t>
  </si>
  <si>
    <t>U9601202</t>
  </si>
  <si>
    <t>42614-01</t>
  </si>
  <si>
    <t>Сондирање лакрималних пролаза ,једнострано</t>
  </si>
  <si>
    <t>U8183220</t>
  </si>
  <si>
    <t>Офталмолошка оптичка интервенција ,рецепт,наочаре</t>
  </si>
  <si>
    <t>U8183303</t>
  </si>
  <si>
    <t>Офталмолошка оптичка интервенција ,рецепт,контактна сочива</t>
  </si>
  <si>
    <t>90375-02</t>
  </si>
  <si>
    <t>Уклањање интраабдоминалне тампонаде</t>
  </si>
  <si>
    <t>30329-01</t>
  </si>
  <si>
    <t>Регионална ексцизија лимфних чворова препона</t>
  </si>
  <si>
    <t>13706-03</t>
  </si>
  <si>
    <t>Трансфузија тромбоцита</t>
  </si>
  <si>
    <t xml:space="preserve">Перкутана цистостомија </t>
  </si>
  <si>
    <t>Испирање осталих трајних катетра мокраћне бесике</t>
  </si>
  <si>
    <t>Уклањање катететера уростоме или уретралног катетера</t>
  </si>
  <si>
    <t>Удружене здравствене процедуре ,социјални рад</t>
  </si>
  <si>
    <t>Удружене здравствене процедуре ,едукација о дијабетесу</t>
  </si>
  <si>
    <t>33392-00</t>
  </si>
  <si>
    <t>Одклањање највечег дела интраабдоминалних лезија дебулкинг</t>
  </si>
  <si>
    <t>30515-02</t>
  </si>
  <si>
    <t>Ентероентеростомија</t>
  </si>
  <si>
    <t>30000-01</t>
  </si>
  <si>
    <t>Десна хемиколектомија са формирањем стоме</t>
  </si>
  <si>
    <t>32166-00</t>
  </si>
  <si>
    <t>Уградња аналног сетона</t>
  </si>
  <si>
    <t>Експлоратиа скроталног садржаја,једнострана</t>
  </si>
  <si>
    <t>43801-00</t>
  </si>
  <si>
    <t>Корекција малротације црева</t>
  </si>
  <si>
    <t>44370-00</t>
  </si>
  <si>
    <t>Ампутација кука</t>
  </si>
  <si>
    <t>90329-01</t>
  </si>
  <si>
    <t>Остале репарације на перитонеуму</t>
  </si>
  <si>
    <t>Ултразвучни дуплекс преглед хируршки обликване артериовенске фистуле или АВФ синтетске премоснице горњих екстремитета</t>
  </si>
  <si>
    <t>Уклањање страног тела из коже и подкожног ткива без инцизије</t>
  </si>
  <si>
    <t>Екцизија лимфног чвора врата</t>
  </si>
  <si>
    <t>92519-19</t>
  </si>
  <si>
    <t>Интравенска регионална анестезија АСА 19</t>
  </si>
  <si>
    <t>Увежбавање вештине говора</t>
  </si>
  <si>
    <t>Фонијатријске вежбе -вежбе дисања</t>
  </si>
  <si>
    <t>41632-01</t>
  </si>
  <si>
    <t>Миринготомија са инсерцијом тубе ,обострана</t>
  </si>
  <si>
    <t>Каутеризација илидијаметрија носних шкољки</t>
  </si>
  <si>
    <t>41674-00</t>
  </si>
  <si>
    <t>41737-00</t>
  </si>
  <si>
    <t>Остале интраназалне процедуре у фронталном синусу</t>
  </si>
  <si>
    <t>41834-00</t>
  </si>
  <si>
    <t>Тотална ларингектомија</t>
  </si>
  <si>
    <t>90138-00</t>
  </si>
  <si>
    <t>Ексцизија лезија на пљувачој жлезди</t>
  </si>
  <si>
    <t>Назотрахеална интубација</t>
  </si>
  <si>
    <t>Психосопцијална процена</t>
  </si>
  <si>
    <t>47042-00</t>
  </si>
  <si>
    <t>Затворена репозиција ишћашења метакарпофаленгеалног зглоба</t>
  </si>
  <si>
    <t>47054-00</t>
  </si>
  <si>
    <t>Затворена репозиција ишћашења зглоба колена</t>
  </si>
  <si>
    <t>47069-00</t>
  </si>
  <si>
    <t>Затворена репозиција ишћашења прста на нози</t>
  </si>
  <si>
    <t>47360-00</t>
  </si>
  <si>
    <t>Имобилизација прелома дисталног дела радијуса</t>
  </si>
  <si>
    <t>47393-00</t>
  </si>
  <si>
    <t>Отворена репозиција прелома тела радијуса и улне</t>
  </si>
  <si>
    <t>47609-04</t>
  </si>
  <si>
    <t>Затворена репозиција ишћашења талуса</t>
  </si>
  <si>
    <t>Затворена репозиција унатарзалног прелома петне кости</t>
  </si>
  <si>
    <t>96094-00</t>
  </si>
  <si>
    <t xml:space="preserve">Уклањање помагала или уређаја за прилагођавање </t>
  </si>
  <si>
    <t>Неозначен начин давања средства ,антиинфективно средство</t>
  </si>
  <si>
    <t>Уклањање сталног уринарног катетера</t>
  </si>
  <si>
    <t>Перкутана цистотомија(цистостомија)</t>
  </si>
  <si>
    <t>Орално давање фарм.средства -електролит</t>
  </si>
  <si>
    <t>30225-00</t>
  </si>
  <si>
    <t xml:space="preserve">Ампутација изнад линије колена </t>
  </si>
  <si>
    <t>47566-03</t>
  </si>
  <si>
    <t>Отворена репзиција унутарзглобног прелома тела тибије са унутрашњом фиксацијом</t>
  </si>
  <si>
    <t>Унутрашња фиксација прелома пателе</t>
  </si>
  <si>
    <t>Отворена репозиција прелома скочног зглоба са унутрашњом фиксацијом размакнућа фибуле или малеолуса</t>
  </si>
  <si>
    <t>47930-00</t>
  </si>
  <si>
    <t>Одстрањење плоче шипке или клина некласификовано на другом месту</t>
  </si>
  <si>
    <t>49558-00</t>
  </si>
  <si>
    <t>Антроскопска тоалета зглоба колена</t>
  </si>
  <si>
    <t>47342-00</t>
  </si>
  <si>
    <t>Отворена репозиција прелома метакарпуса</t>
  </si>
  <si>
    <t>47960-00</t>
  </si>
  <si>
    <t>Субкутана тенотомија,некласификована на другом месту</t>
  </si>
  <si>
    <t>49806-00</t>
  </si>
  <si>
    <t>Субкутана тенотомија у подручју стопала</t>
  </si>
  <si>
    <t xml:space="preserve">Остале терапије обогаћивања кисеоником </t>
  </si>
  <si>
    <t>U9200101</t>
  </si>
  <si>
    <t>260104</t>
  </si>
  <si>
    <t>Депедикулација особа инсектицидима</t>
  </si>
  <si>
    <t>Орално давање фармаколоског средства, антинеопластично</t>
  </si>
  <si>
    <t>97012-00</t>
  </si>
  <si>
    <t>Периодични орални преглед</t>
  </si>
  <si>
    <t>Индивидуални рад психолога са родитељем</t>
  </si>
  <si>
    <t>090009</t>
  </si>
  <si>
    <t>Праћење потенцијално нежењене реакције пацијента на лек</t>
  </si>
  <si>
    <t>Праћење спровођења утврђених терашијских протокола лечења</t>
  </si>
  <si>
    <t>90762-00</t>
  </si>
  <si>
    <t>Планирање лечења фармакотерапијом прва кура</t>
  </si>
  <si>
    <t>90762-01</t>
  </si>
  <si>
    <t>Планирање лечења фармакотерапијом ,друга кура</t>
  </si>
  <si>
    <t>96100-00</t>
  </si>
  <si>
    <t>Интрамускуларно давање фармаколошког средства,електролит</t>
  </si>
  <si>
    <t>Интрамускуларно давање фармаколошког средства,друго инеозначено фармаколошко средство</t>
  </si>
  <si>
    <t>Субкутано давање фармаколошког средства,друго и некласификовано фармаколлошко средство</t>
  </si>
  <si>
    <t>35753-02</t>
  </si>
  <si>
    <t>Лапароскопски асистирана вагинална хистеректимија са аднекстомијом</t>
  </si>
  <si>
    <t>42551-012</t>
  </si>
  <si>
    <t>42551-02</t>
  </si>
  <si>
    <t>Репарациј перфорирајуће ране на очној јабучици са ушивањем лацерације на рожњачи и беоњачи</t>
  </si>
  <si>
    <t>Информативни интервију соц.радника</t>
  </si>
  <si>
    <t>Интравенско давање фармаколошког средства, антидот</t>
  </si>
  <si>
    <t>Интрмускуларно давање фармаколошког средства,електролит</t>
  </si>
  <si>
    <t>Интрмускуларно давање фармаколошког средства,друго и неозначено фармаколошко средство</t>
  </si>
  <si>
    <t>Перкутана биопсија интраабдоминалне масе</t>
  </si>
  <si>
    <t>Гинекологија -  Стационар и Дневна болница</t>
  </si>
  <si>
    <t>Служба за инфективне болести -  Стационар и Дневна болница</t>
  </si>
  <si>
    <t>Гинеколошки преглед</t>
  </si>
  <si>
    <t>Затворена репозиција прелома проксималног дела хумеруса</t>
  </si>
  <si>
    <t>47447-00</t>
  </si>
  <si>
    <t xml:space="preserve"> Затворена репозиција прелома кључне кости</t>
  </si>
  <si>
    <t>47456-00</t>
  </si>
  <si>
    <t>Затворена репозиција прелома дисталног дела хумеруса</t>
  </si>
  <si>
    <t>47462-00</t>
  </si>
  <si>
    <t>47516-01</t>
  </si>
  <si>
    <t>Затворена репозиција прелома фемура</t>
  </si>
  <si>
    <t>47546-00</t>
  </si>
  <si>
    <t>Затворена репозиција прелома тела тибије</t>
  </si>
  <si>
    <t>47555-00</t>
  </si>
  <si>
    <t>Затворена репозиција прелома медијално латералног кондила тибије</t>
  </si>
  <si>
    <t>47564-00</t>
  </si>
  <si>
    <t>Затворена репозиција прелома тела  тибије</t>
  </si>
  <si>
    <t>47576-00</t>
  </si>
  <si>
    <t>47579-00</t>
  </si>
  <si>
    <t>Затворена репозиција прелома скочног зглоба</t>
  </si>
  <si>
    <t>47597-00</t>
  </si>
  <si>
    <t>Затворена репозиција прелома скочног зглоба са унутрашњом фиксацијом две или више синдесмозе, фибуле или малеолуса</t>
  </si>
  <si>
    <t>47606-00</t>
  </si>
  <si>
    <t xml:space="preserve">Имобилизација репозиција прелома талуса </t>
  </si>
  <si>
    <t>47609-00</t>
  </si>
  <si>
    <t>Затворена репозиција зглобног прелома петне кости</t>
  </si>
  <si>
    <t>47612-00</t>
  </si>
  <si>
    <t>47663-00</t>
  </si>
  <si>
    <t>Одстрањење клина, завртња или жице из кости</t>
  </si>
  <si>
    <t>47948-00</t>
  </si>
  <si>
    <t>Одстрањивање средстава за имобилизацију</t>
  </si>
  <si>
    <t>49721-00</t>
  </si>
  <si>
    <t>Исправљање halux valgus-a остеотомијом прве метатарзалне кости,једнострано</t>
  </si>
  <si>
    <t>50124-00</t>
  </si>
  <si>
    <t>Аспирација зглоба или неке друге синовијске течности</t>
  </si>
  <si>
    <t>50124-01</t>
  </si>
  <si>
    <t>Ињекција у зглоб или неку другу синовијску шупљину,некласификовано на другом месту</t>
  </si>
  <si>
    <t>55844-00</t>
  </si>
  <si>
    <t>Ултразвучни преглед коже и подкожног ткива</t>
  </si>
  <si>
    <t>Примена тетанусног серума</t>
  </si>
  <si>
    <t>96071-00</t>
  </si>
  <si>
    <t>Саветовање или подучавање о помагалима или уређајима за прилагођавање</t>
  </si>
  <si>
    <t xml:space="preserve">Израда уређаја или опреме за помоћ или прилагођавање </t>
  </si>
  <si>
    <t>Интрамускуларно давање фармаколошког средства, друго и неназначено</t>
  </si>
  <si>
    <t>Интравенско давање фармаколошког средства, храњљива супстанца</t>
  </si>
  <si>
    <t>Интравенско давање фарм.средства ,друго и некласификовано фарм.средство</t>
  </si>
  <si>
    <t>30111-00</t>
  </si>
  <si>
    <t>Екцизија велике бурсе</t>
  </si>
  <si>
    <t>36800-01</t>
  </si>
  <si>
    <t>Замена сталног уринарног катетера кроз уретру ендоскопски</t>
  </si>
  <si>
    <t>47024-00</t>
  </si>
  <si>
    <t>Затворена репозиција ишчашења проксималног  радио-улнарног зглоба</t>
  </si>
  <si>
    <t>47303-00</t>
  </si>
  <si>
    <t>Оделење за палијативно збрињавање</t>
  </si>
  <si>
    <t xml:space="preserve">  СТАЦИОНАРНИ ПАЦИЈЕНТИ</t>
  </si>
  <si>
    <t xml:space="preserve">  УКУПНО</t>
  </si>
  <si>
    <t xml:space="preserve">Одсек гинекологије </t>
  </si>
  <si>
    <t>Одсек  акушерства</t>
  </si>
  <si>
    <t>Палијативна збрињавање и продужена нега</t>
  </si>
  <si>
    <t>Услуге  здравствене  статистике</t>
  </si>
  <si>
    <t>Р. Бр.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</si>
  <si>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</si>
  <si>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</si>
  <si>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</si>
  <si>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</si>
  <si>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1</t>
  </si>
  <si>
    <t xml:space="preserve">Израда периодичних извештаја о раду и утврђеним оболењима и стањима по службама у здравственој установи </t>
  </si>
  <si>
    <t>2</t>
  </si>
  <si>
    <t>Израда извештаја о органозационој структури и кадровима у здравственој установи</t>
  </si>
  <si>
    <t>3</t>
  </si>
  <si>
    <t>Израда индивидуалних извештаја (извештај о хоспитализацији,пријава порођаја ,пријава побачаја,потврда о смрти,пријава заразних оболења,пријава малигних оболења)</t>
  </si>
  <si>
    <t>4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</si>
  <si>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</si>
  <si>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</si>
  <si>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</si>
  <si>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</si>
  <si>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</si>
  <si>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</si>
  <si>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</si>
  <si>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</si>
  <si>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47492-00</t>
  </si>
  <si>
    <t>Имобилизација прелома ацетабулума</t>
  </si>
  <si>
    <t>Ултразвучни преглед подлактице или лакта</t>
  </si>
  <si>
    <t>55816-00</t>
  </si>
  <si>
    <t>Ултразвучни преглед кука</t>
  </si>
  <si>
    <t>55836-00</t>
  </si>
  <si>
    <t>Ултразвучни преглед глежња или стопала</t>
  </si>
  <si>
    <t>Интрамускуларно давање фарм.средства,антинеопластично средст.</t>
  </si>
  <si>
    <t>Испурање назогастричне сонде</t>
  </si>
  <si>
    <t>Испитивање отоакустићке емисије изазване кликом(ТЕОАЕ)</t>
  </si>
  <si>
    <t>11500-00</t>
  </si>
  <si>
    <t>Бронхоспирометрија</t>
  </si>
  <si>
    <t>12000-00</t>
  </si>
  <si>
    <t>Тест кожне осетљивости са&lt; 20 алергената</t>
  </si>
  <si>
    <t>Тест кожне осетљивости са &gt;20 алергената</t>
  </si>
  <si>
    <t>Саветованје или подучаванје о исхрани /дневном уносу хране</t>
  </si>
  <si>
    <t>Саветованје или подучаванје о одржавању здравља и опоравку</t>
  </si>
  <si>
    <t>Плаирање брауниле</t>
  </si>
  <si>
    <t>Снимање просечног сигнала ЕКГ-а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</si>
  <si>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</si>
  <si>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</si>
  <si>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</si>
  <si>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</si>
  <si>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</si>
  <si>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</si>
  <si>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</si>
  <si>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</si>
  <si>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</si>
  <si>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</si>
  <si>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</si>
  <si>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</si>
  <si>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</si>
  <si>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</si>
  <si>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</si>
  <si>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</si>
  <si>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L026575-025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</si>
  <si>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</si>
  <si>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</si>
  <si>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</si>
  <si>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</si>
  <si>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</si>
  <si>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</si>
  <si>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</si>
  <si>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</si>
  <si>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</si>
  <si>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</si>
  <si>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</si>
  <si>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</si>
  <si>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>Мање процедуре на мокраћној бешици, без врло тешких или тешких КК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</si>
  <si>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</si>
  <si>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</si>
  <si>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</si>
  <si>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</si>
  <si>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</si>
  <si>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</si>
  <si>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</si>
  <si>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</si>
  <si>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</si>
  <si>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</si>
  <si>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</si>
  <si>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</si>
  <si>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</si>
  <si>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</si>
  <si>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</si>
  <si>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</si>
  <si>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</si>
  <si>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</si>
  <si>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</si>
  <si>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</si>
  <si>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</si>
  <si>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</si>
  <si>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</si>
  <si>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</si>
  <si>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</si>
  <si>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</si>
  <si>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17.</t>
  </si>
  <si>
    <t>Јед. мере</t>
  </si>
  <si>
    <t>Цена*</t>
  </si>
  <si>
    <t>Количина</t>
  </si>
  <si>
    <t>Укупна вредност</t>
  </si>
  <si>
    <t>Набавка крви и лабилних продуката крви од завода/института за трансфузију крви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</si>
  <si>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</si>
  <si>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</si>
  <si>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</si>
  <si>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</si>
  <si>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</si>
  <si>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</si>
  <si>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</si>
  <si>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</si>
  <si>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</si>
  <si>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</si>
  <si>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</si>
  <si>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</si>
  <si>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</si>
  <si>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</si>
  <si>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</si>
  <si>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</si>
  <si>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</si>
  <si>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</si>
  <si>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</si>
  <si>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</si>
  <si>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</si>
  <si>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</si>
  <si>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</si>
  <si>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</si>
  <si>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</si>
  <si>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</si>
  <si>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</si>
  <si>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</si>
  <si>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</si>
  <si>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</si>
  <si>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</si>
  <si>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</si>
  <si>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</si>
  <si>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</si>
  <si>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</si>
  <si>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</si>
  <si>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</si>
  <si>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</si>
  <si>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</si>
  <si>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</si>
  <si>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</si>
  <si>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</si>
  <si>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</si>
  <si>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</si>
  <si>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</si>
  <si>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</si>
  <si>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</si>
  <si>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</si>
  <si>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</si>
  <si>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</si>
  <si>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</si>
  <si>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</si>
  <si>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</si>
  <si>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</si>
  <si>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</si>
  <si>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</si>
  <si>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</si>
  <si>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</si>
  <si>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</si>
  <si>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</si>
  <si>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</si>
  <si>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</si>
  <si>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</si>
  <si>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</si>
  <si>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</si>
  <si>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</si>
  <si>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</si>
  <si>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</si>
  <si>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</si>
  <si>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</si>
  <si>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</si>
  <si>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</si>
  <si>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</si>
  <si>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</si>
  <si>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</si>
  <si>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</si>
  <si>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</si>
  <si>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Табела 16.</t>
  </si>
  <si>
    <t>Врста дијализе / Назив услуге</t>
  </si>
  <si>
    <t>Број лица на дијализи</t>
  </si>
  <si>
    <t>Број дијализа</t>
  </si>
  <si>
    <t>Број апарата</t>
  </si>
  <si>
    <t>Хрони.</t>
  </si>
  <si>
    <t>Акут.</t>
  </si>
  <si>
    <t>Прол.</t>
  </si>
  <si>
    <t>1. ХЕМОДИЈАЛИЗА УКУПНО</t>
  </si>
  <si>
    <t>Нископропусна хемодијализа</t>
  </si>
  <si>
    <t xml:space="preserve">Екцизија карункула уретре </t>
  </si>
  <si>
    <t>37008-01</t>
  </si>
  <si>
    <t>Цистотомија са пласирањем супрапубичног катетера - отворена хирургија</t>
  </si>
  <si>
    <t>37604-05</t>
  </si>
  <si>
    <t>Експлорација скроталног садржаја са фиксацијом тестиса, обострана</t>
  </si>
  <si>
    <t>37803-00</t>
  </si>
  <si>
    <t>Орхидопексија неспуштеног тестиса, једнострана</t>
  </si>
  <si>
    <t>90402-02</t>
  </si>
  <si>
    <t>Дорзална или латерална инцизија препуцијума</t>
  </si>
  <si>
    <t>30515-01</t>
  </si>
  <si>
    <t>Неки други начин давања фарм.средства ,друго и некласификовано на друг.месту</t>
  </si>
  <si>
    <t>Орално давање фарм.средства ,друго и некласификовано фарм. средство</t>
  </si>
  <si>
    <t xml:space="preserve"> (Стационар и Дневна болница-интерно без дијализе )</t>
  </si>
  <si>
    <t xml:space="preserve">ПЛАН ТАБЕЛЕ </t>
  </si>
  <si>
    <t>L004655</t>
  </si>
  <si>
    <t>Магнезијум</t>
  </si>
  <si>
    <t>fulvestrant  L02BA03</t>
  </si>
  <si>
    <t>Faslodex</t>
  </si>
  <si>
    <t>epoetinzeta B03XA01</t>
  </si>
  <si>
    <t>Eqralys</t>
  </si>
  <si>
    <t>Advate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</si>
  <si>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</si>
  <si>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</si>
  <si>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</si>
  <si>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</si>
  <si>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</si>
  <si>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</si>
  <si>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</si>
  <si>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</si>
  <si>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</si>
  <si>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</si>
  <si>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</si>
  <si>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</si>
  <si>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</si>
  <si>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</si>
  <si>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</si>
  <si>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</si>
  <si>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</si>
  <si>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</si>
  <si>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</si>
  <si>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</si>
  <si>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</si>
  <si>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</si>
  <si>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</si>
  <si>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</si>
  <si>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</si>
  <si>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</si>
  <si>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</si>
  <si>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</si>
  <si>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</si>
  <si>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</si>
  <si>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</si>
  <si>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</si>
  <si>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1X500ij</t>
  </si>
  <si>
    <t>I04Z</t>
  </si>
  <si>
    <t>Замена и поновно повезивање колена</t>
  </si>
  <si>
    <t>Биартикуларна глава</t>
  </si>
  <si>
    <t>Биартикуларна ацетабуларна капа</t>
  </si>
  <si>
    <t>Биартикулано тело</t>
  </si>
  <si>
    <t>Тотална примарна цементна ендопротеза колена, полиаксијална, без задње стабилизације, тип 5</t>
  </si>
  <si>
    <t>Феморална компонента</t>
  </si>
  <si>
    <t>Тибијална компонента</t>
  </si>
  <si>
    <t>Инсерт</t>
  </si>
  <si>
    <t>КК 19093</t>
  </si>
  <si>
    <t>Пателарно дугме</t>
  </si>
  <si>
    <t>IS180005</t>
  </si>
  <si>
    <t>L026526</t>
  </si>
  <si>
    <t>Израда  једног необојеног серијског препаразта</t>
  </si>
  <si>
    <t>L026534</t>
  </si>
  <si>
    <t>Бојење једног серијскопг препарата ХЕ методом</t>
  </si>
  <si>
    <t xml:space="preserve">L026591 </t>
  </si>
  <si>
    <t>Преглед ресекованог дела усне</t>
  </si>
  <si>
    <t>L026617</t>
  </si>
  <si>
    <t>Преглед промене на уклоњеном делу језика</t>
  </si>
  <si>
    <t>L026674</t>
  </si>
  <si>
    <t>Преглед укоњене деритогене цистзе</t>
  </si>
  <si>
    <t>L026682</t>
  </si>
  <si>
    <t>Преглед узорка пљувачне жлезде добијене биопсијом</t>
  </si>
  <si>
    <t>L026690</t>
  </si>
  <si>
    <t>Преглед исечка пљувачне жлезде</t>
  </si>
  <si>
    <t>L026716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</si>
  <si>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</si>
  <si>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</si>
  <si>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</si>
  <si>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</si>
  <si>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</si>
  <si>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</si>
  <si>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</si>
  <si>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</si>
  <si>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</si>
  <si>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</si>
  <si>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</si>
  <si>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</si>
  <si>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</si>
  <si>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</si>
  <si>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Преглед узорка слузокоже носа добијене биопсијом</t>
  </si>
  <si>
    <t>L026732</t>
  </si>
  <si>
    <t>Преглед  уклоњеног тумора носа оносно синуса</t>
  </si>
  <si>
    <t>L026757</t>
  </si>
  <si>
    <t>Преглед уклоњене тонзиле</t>
  </si>
  <si>
    <t>L026765</t>
  </si>
  <si>
    <t>Преглед уклоњеног тумора фаринкса оносно назофаринкса</t>
  </si>
  <si>
    <t>L026781</t>
  </si>
  <si>
    <t>Пре4глед уклоњеног тумора ларинкса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</si>
  <si>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</si>
  <si>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</si>
  <si>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</si>
  <si>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</si>
  <si>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</si>
  <si>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</si>
  <si>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</si>
  <si>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</si>
  <si>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</si>
  <si>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</si>
  <si>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</si>
  <si>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</si>
  <si>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</si>
  <si>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</si>
  <si>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</si>
  <si>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</si>
  <si>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</si>
  <si>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</si>
  <si>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</si>
  <si>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</si>
  <si>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</si>
  <si>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</si>
  <si>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</si>
  <si>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</si>
  <si>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</si>
  <si>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</si>
  <si>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</si>
  <si>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</si>
  <si>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</si>
  <si>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</si>
  <si>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</si>
  <si>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</si>
  <si>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</si>
  <si>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</si>
  <si>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</si>
  <si>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</si>
  <si>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</si>
  <si>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</si>
  <si>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</si>
  <si>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</si>
  <si>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</si>
  <si>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</si>
  <si>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</si>
  <si>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</si>
  <si>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</si>
  <si>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</si>
  <si>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</si>
  <si>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</si>
  <si>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</si>
  <si>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</si>
  <si>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</si>
  <si>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</si>
  <si>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</si>
  <si>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</si>
  <si>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</si>
  <si>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</si>
  <si>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</si>
  <si>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</si>
  <si>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</si>
  <si>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</si>
  <si>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</si>
  <si>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</si>
  <si>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</si>
  <si>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</si>
  <si>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</si>
  <si>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</si>
  <si>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</si>
  <si>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</si>
  <si>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</si>
  <si>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</si>
  <si>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</si>
  <si>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</si>
  <si>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</si>
  <si>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</si>
  <si>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</si>
  <si>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</si>
  <si>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</si>
  <si>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</si>
  <si>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</si>
  <si>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</si>
  <si>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</si>
  <si>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</si>
  <si>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</si>
  <si>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</si>
  <si>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</si>
  <si>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</si>
  <si>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</si>
  <si>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</si>
  <si>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</si>
  <si>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</si>
  <si>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</si>
  <si>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</si>
  <si>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</si>
  <si>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</si>
  <si>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</si>
  <si>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</si>
  <si>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</si>
  <si>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</si>
  <si>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</si>
  <si>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</si>
  <si>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</si>
  <si>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</si>
  <si>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</si>
  <si>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</si>
  <si>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</si>
  <si>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</si>
  <si>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</si>
  <si>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</si>
  <si>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</si>
  <si>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</si>
  <si>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</si>
  <si>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</si>
  <si>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</si>
  <si>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</si>
  <si>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</si>
  <si>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</si>
  <si>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</si>
  <si>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</si>
  <si>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</si>
  <si>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</si>
  <si>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</si>
  <si>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</si>
  <si>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</si>
  <si>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</si>
  <si>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</si>
  <si>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</si>
  <si>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</si>
  <si>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</si>
  <si>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</si>
  <si>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</si>
  <si>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</si>
  <si>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</si>
  <si>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</si>
  <si>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</si>
  <si>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</si>
  <si>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</si>
  <si>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</si>
  <si>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</si>
  <si>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</si>
  <si>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</si>
  <si>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</si>
  <si>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</si>
  <si>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</si>
  <si>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</si>
  <si>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</si>
  <si>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</si>
  <si>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</si>
  <si>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</si>
  <si>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</si>
  <si>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 xml:space="preserve">Квалитативно одређивање ХБс антигена у серуму - ЕЛИСА </t>
  </si>
  <si>
    <t>L015057</t>
  </si>
  <si>
    <t>Протромбинско време</t>
  </si>
  <si>
    <t>Број прегледаних пацијената</t>
  </si>
  <si>
    <t>Укупан број услуга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</si>
  <si>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</si>
  <si>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</si>
  <si>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</si>
  <si>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</si>
  <si>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</si>
  <si>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</si>
  <si>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</si>
  <si>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</si>
  <si>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</si>
  <si>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</si>
  <si>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</si>
  <si>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</si>
  <si>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</si>
  <si>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</si>
  <si>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</si>
  <si>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</si>
  <si>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</si>
  <si>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</si>
  <si>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</si>
  <si>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</si>
  <si>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57524-02</t>
  </si>
  <si>
    <t>Радиографско снимање ноге и глежња</t>
  </si>
  <si>
    <t>57700-00</t>
  </si>
  <si>
    <t>Радиографско снимање рамена или скапуле</t>
  </si>
  <si>
    <t>57712-00</t>
  </si>
  <si>
    <t>Радиографско снимање зглоба кука</t>
  </si>
  <si>
    <t>57715-00</t>
  </si>
  <si>
    <t>Радиографско снимање пелвиса</t>
  </si>
  <si>
    <t>57901-00</t>
  </si>
  <si>
    <t>Радиографско снимање лобање</t>
  </si>
  <si>
    <t>57903-00</t>
  </si>
  <si>
    <t>Радиографско снимање параназалног синуса</t>
  </si>
  <si>
    <t>57906-00</t>
  </si>
  <si>
    <t>Радиографско снимање мастоидне кости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</si>
  <si>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</si>
  <si>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</si>
  <si>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</si>
  <si>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</si>
  <si>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</si>
  <si>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</si>
  <si>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58100-00</t>
  </si>
  <si>
    <t>Радиографско снимање цервикалног дела кичме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</si>
  <si>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</si>
  <si>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</si>
  <si>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</si>
  <si>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</si>
  <si>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58500-00</t>
  </si>
  <si>
    <t>Радиографско снимање грудног коша</t>
  </si>
  <si>
    <t>58506-00</t>
  </si>
  <si>
    <t>Радиографско снимање грудног коша са флуороскопским скринингом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</si>
  <si>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</si>
  <si>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</si>
  <si>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</si>
  <si>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</si>
  <si>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58524-00</t>
  </si>
  <si>
    <t>Радиографско снимање ребара, обострано</t>
  </si>
  <si>
    <t>58700-00</t>
  </si>
  <si>
    <t>Радиографско снимање уринарног система</t>
  </si>
  <si>
    <t>58706-00</t>
  </si>
  <si>
    <t>Интравенска пијелографија</t>
  </si>
  <si>
    <t>58721-00</t>
  </si>
  <si>
    <t>Ретроградна микциона цистоуретрографија</t>
  </si>
  <si>
    <t>58900-00</t>
  </si>
  <si>
    <t>Радиографско снимање абдомена</t>
  </si>
  <si>
    <t>58909-01</t>
  </si>
  <si>
    <t>Радиографско снимање фаринкса, езофагуса, желуца или дуоденума са применом позитивног контрастног средства и скрин. грудног кош.</t>
  </si>
  <si>
    <t>58912-01</t>
  </si>
  <si>
    <t xml:space="preserve"> Радиогр. снимање фаринкса, езофагуса, желуца или дуоденума са применом поз. конт. средс.и пролазом до колона са скрин. грудног коша</t>
  </si>
  <si>
    <t>58916-00</t>
  </si>
  <si>
    <t>Радиографско снимање танког црева са применом позитивног контрастног средства и клистиром</t>
  </si>
  <si>
    <t>58924-00</t>
  </si>
  <si>
    <t>Холецистографија</t>
  </si>
  <si>
    <t>58927-00</t>
  </si>
  <si>
    <t>Директна холангиографија</t>
  </si>
  <si>
    <t>59300-00</t>
  </si>
  <si>
    <t>Радиографско снимање дојке, обострано</t>
  </si>
  <si>
    <t>Перкутана дренажа интраабдоминалнихапсцеса или хематома циста</t>
  </si>
  <si>
    <t>58909-00</t>
  </si>
  <si>
    <t>Радиографско снимање фаринкса, езофагуса, желуца или дуоденума са применом позитивног контрастног средства .</t>
  </si>
  <si>
    <t>58936-00</t>
  </si>
  <si>
    <t>Холангиографија са инфузијом контрастног средства</t>
  </si>
  <si>
    <t>ИНТЕРВЕНТНА РАДИОЛОГИЈА</t>
  </si>
  <si>
    <t>Број пацијената</t>
  </si>
  <si>
    <t>Укупно услуга</t>
  </si>
  <si>
    <t>252210</t>
  </si>
  <si>
    <t>Колени зглоб пункција</t>
  </si>
  <si>
    <t>Перкутана биопсија меких ткива иглом</t>
  </si>
  <si>
    <t>Биопсија дубоког ткива дојке</t>
  </si>
  <si>
    <t>Перкутана нефростомија(PCN)</t>
  </si>
  <si>
    <t>Ињекција у зглоб или неку другу синовијску шупљину некласификовано на другом месту</t>
  </si>
  <si>
    <t>Интрамускуларно давање фарм.средства ,друго и неназначено фарм.сред.</t>
  </si>
  <si>
    <t>90600-01</t>
  </si>
  <si>
    <t>Ослобађање адхезија или контрактура рамена</t>
  </si>
  <si>
    <t>Инфилтрација локалног анестетика АСА 10</t>
  </si>
  <si>
    <t>Саветовање или информисање пацијента о примени прописаног лека</t>
  </si>
  <si>
    <t>30224-02</t>
  </si>
  <si>
    <t>Перкутана дренажа ретроперитонеалног апсцеса</t>
  </si>
  <si>
    <t>30409-00</t>
  </si>
  <si>
    <t>Перкутана(затворена) биопсија јетре</t>
  </si>
  <si>
    <t>Дијагностичка торакоцинтеза</t>
  </si>
  <si>
    <t>Ултразвучни преглед дојке, унилатералан</t>
  </si>
  <si>
    <t>Ултразвучни преглед дојке, билатералан</t>
  </si>
  <si>
    <t>Ултразвучни преглед грудног коша</t>
  </si>
  <si>
    <t>Ултразвучни преглед препона</t>
  </si>
  <si>
    <t>55824-01</t>
  </si>
  <si>
    <t>Ултразвучни преглед бедра</t>
  </si>
  <si>
    <t>Ултразвучни преглед потколенице</t>
  </si>
  <si>
    <t>Ултразвучни преглед коже и поткожног ткива</t>
  </si>
  <si>
    <t>Ултразвучни преклед лакта</t>
  </si>
  <si>
    <t>Ултразвучни преклед колена</t>
  </si>
  <si>
    <t>55292-00</t>
  </si>
  <si>
    <t>Ултразвучни дуплекс преглед хируршки обликоване артеријовенске фистуле или артеријовенска синтетска премосница горњих екстремитета</t>
  </si>
  <si>
    <t>55800-00</t>
  </si>
  <si>
    <t>Ултразвучни преглед шаке или ручног зглоба</t>
  </si>
  <si>
    <t>Ултразвучни преклед кука</t>
  </si>
  <si>
    <t>Ултразвучни преклед глутеалне регије</t>
  </si>
  <si>
    <t>Ултразвучни преклед стопала</t>
  </si>
  <si>
    <t>Ултразвучни преклед због мерња фетуса</t>
  </si>
  <si>
    <t>Ултразвучни преклед абдомена или пелвиса због осталих стања повезаних са трудноћом</t>
  </si>
  <si>
    <t>Ултразвучни преклед рамена и надлактице</t>
  </si>
  <si>
    <t>Ултразвучни преклед препоне</t>
  </si>
  <si>
    <t>Услуге у оквиру организованог скрининга рака**</t>
  </si>
  <si>
    <t>Уллтразвучни преглед дојки</t>
  </si>
  <si>
    <t xml:space="preserve">М-приказ и дводимензионални ултразвучни преглед срца у реалном времену
</t>
  </si>
  <si>
    <t>Компјутеризована томографија грудног коша, абдомена и пелвиса са интравенском применом контрастног средства</t>
  </si>
  <si>
    <t>57001-00</t>
  </si>
  <si>
    <t>Компјутеризована томографија мозга и грудног коша</t>
  </si>
  <si>
    <t>57007-00</t>
  </si>
  <si>
    <t>Компјутеризована томографија мозга, грудног коша  са интравенском применом контрастног средства</t>
  </si>
  <si>
    <t>56010-03</t>
  </si>
  <si>
    <t>Компјутеризована томографија питуитарне шупљине и мозга са интравенском применом контрастног средства</t>
  </si>
  <si>
    <t>56013-03</t>
  </si>
  <si>
    <t>Компјутеризована томографија орбите и мозга са применом интравенског контрастног средства</t>
  </si>
  <si>
    <t>56016-00</t>
  </si>
  <si>
    <t>Компјутеризована томографија средњег ува и темпоралне кости,једнострана</t>
  </si>
  <si>
    <t>56016-07</t>
  </si>
  <si>
    <t>Компјутеризована томографија средњег ува и,темпоралне кости и мозга са интравенском применом контр.средства</t>
  </si>
  <si>
    <t>56016-03</t>
  </si>
  <si>
    <t>Компјутеризована томографија средњег ува и темпоралне кости и мозга са интравенском применом контрастног средства-једнострано</t>
  </si>
  <si>
    <t>56022-00</t>
  </si>
  <si>
    <t>Компјутеризована томографија фацијалних костију</t>
  </si>
  <si>
    <t>56028-00</t>
  </si>
  <si>
    <t>Компјутеризована томографија фацијалних костију са интравенском применом контрастног средства</t>
  </si>
  <si>
    <t>56220-00</t>
  </si>
  <si>
    <t>Компјутеризована томографија кичме,цервикалне регије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</si>
  <si>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</si>
  <si>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</si>
  <si>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Број прегледаних узорака</t>
  </si>
  <si>
    <t>А. Биохемијске и хематолошке анализе укупно</t>
  </si>
  <si>
    <t xml:space="preserve">Узорковање крви (микроузорковање) 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</si>
  <si>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</si>
  <si>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</si>
  <si>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</si>
  <si>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L000075</t>
  </si>
  <si>
    <t>Ацидобазни статус (пХ, пО2, пЦО2) у крви</t>
  </si>
  <si>
    <t>L000331</t>
  </si>
  <si>
    <t>Глукоза толеранс тест (тест оптерећења глукозом, ГТТ-орални) - глукоза у крви</t>
  </si>
  <si>
    <t>L000414</t>
  </si>
  <si>
    <t>Хемоглобин А1ц (гликозилирани хемоглобин, ХбА1ц) у крви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</si>
  <si>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</si>
  <si>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</si>
  <si>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</si>
  <si>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</si>
  <si>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L001198</t>
  </si>
  <si>
    <t xml:space="preserve">Алфа-амилаза у серуму - спектрофотометрија </t>
  </si>
  <si>
    <t>L001214</t>
  </si>
  <si>
    <t xml:space="preserve">Алфа-фетопротеин (АФП) у серуму </t>
  </si>
  <si>
    <t>L001255</t>
  </si>
  <si>
    <t xml:space="preserve">Алкална фосфатаза (АЛП) у серуму -спектрофотометријом </t>
  </si>
  <si>
    <t>L001651</t>
  </si>
  <si>
    <t xml:space="preserve">Аспартат аминотрансфераза (АСТ) у серуму - спектрофотометријом </t>
  </si>
  <si>
    <t>L001800</t>
  </si>
  <si>
    <t xml:space="preserve">Бета-хориогонадотропин, укупан (бета-хЦГ, βхЦГ) у серуму - ФПИА/МЕИА, ЦМИА односно ЕЦЛИА </t>
  </si>
  <si>
    <t>L001867</t>
  </si>
  <si>
    <t xml:space="preserve">Бикарбонати (угљен-диоксид, укупан) у серуму - спектрофотометријом </t>
  </si>
  <si>
    <t>L001891</t>
  </si>
  <si>
    <t xml:space="preserve">Билирубин (директан) у серуму - спектрофотометријом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</si>
  <si>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</si>
  <si>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</si>
  <si>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</si>
  <si>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</si>
  <si>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L002360</t>
  </si>
  <si>
    <t xml:space="preserve">Феритин у серуму - имунохемијски </t>
  </si>
  <si>
    <t>L002493</t>
  </si>
  <si>
    <t xml:space="preserve">Фосфор, неоргански у серуму - спектрофотометрија </t>
  </si>
  <si>
    <t>L002543</t>
  </si>
  <si>
    <t xml:space="preserve">Гама-глутамил трансфераза (гама-ГТ) у серуму - спектрофотометрија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</si>
  <si>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</si>
  <si>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</si>
  <si>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</si>
  <si>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</si>
  <si>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</si>
  <si>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</si>
  <si>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L002816</t>
  </si>
  <si>
    <t xml:space="preserve">Холестерол (укупан) у серуму - спектрофотометријом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</si>
  <si>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</si>
  <si>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</si>
  <si>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</si>
  <si>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</si>
  <si>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L003830</t>
  </si>
  <si>
    <t xml:space="preserve">Карциноембриони антиген (ЦЕА) у серуму </t>
  </si>
  <si>
    <t>L003848</t>
  </si>
  <si>
    <t xml:space="preserve">Карцинома антиген ЦА 125 (ЦА 125) у серуму </t>
  </si>
  <si>
    <t>L003855</t>
  </si>
  <si>
    <t xml:space="preserve">Карцинома антиген ЦА 15-3 (ЦА 15-3) у серуму </t>
  </si>
  <si>
    <t>L003863</t>
  </si>
  <si>
    <t xml:space="preserve">Карцинома антиген ЦА 19-9 (ЦА 19-9) у серуму </t>
  </si>
  <si>
    <t>L004234</t>
  </si>
  <si>
    <t xml:space="preserve">Креатин киназа (ЦК) у серуму - спектрофотометрија </t>
  </si>
  <si>
    <t>L004259</t>
  </si>
  <si>
    <t xml:space="preserve">Креатин киназа ЦК-МБ, масс у серуму </t>
  </si>
  <si>
    <t>L004291</t>
  </si>
  <si>
    <t xml:space="preserve">Креатинин клиренс у серуму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</si>
  <si>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</si>
  <si>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</si>
  <si>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</si>
  <si>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</si>
  <si>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L004812</t>
  </si>
  <si>
    <t xml:space="preserve">Мокраћна киселина у серуму - спектрофотометрија </t>
  </si>
  <si>
    <t>L004879</t>
  </si>
  <si>
    <t xml:space="preserve">Натријум у серуму, јон-селективном електродом (ЈСЕ) </t>
  </si>
  <si>
    <t>L005132</t>
  </si>
  <si>
    <t xml:space="preserve">Паратхормон (паратироидни хормон, ПТХ) у серуму - ЦМИА односно ЕЦЛИА </t>
  </si>
  <si>
    <t>L005330</t>
  </si>
  <si>
    <t xml:space="preserve">Простатични специфични антиген, слободан (фПСА) у серуму - ФПИА, МЕИА, ЦМИА односно ЕЦЛИА </t>
  </si>
  <si>
    <t>L005355</t>
  </si>
  <si>
    <t xml:space="preserve">Простатични специфични антиген, укупан (ПСА) у серуму - ФПИА, МЕИА, ЦМИА односно ЕЦЛИА </t>
  </si>
  <si>
    <t>L005439</t>
  </si>
  <si>
    <t xml:space="preserve">Протеини (укупни) у серуму - спектрофотометријом </t>
  </si>
  <si>
    <t>L005512</t>
  </si>
  <si>
    <t xml:space="preserve">Реуматоидни фактор (РФ) у серуму - имунотурбидиметријом </t>
  </si>
  <si>
    <t>L005843</t>
  </si>
  <si>
    <t xml:space="preserve">ТИБЦ (укупни капацитет везивања гвожђа) у серуму </t>
  </si>
  <si>
    <t>L005876</t>
  </si>
  <si>
    <t xml:space="preserve">Тиреостимулирајући хормон (тиротропин, ТСХ) у серуму - ФПИА, МЕИА, ЦМИА односно ЕЦЛИА </t>
  </si>
  <si>
    <t>L005942</t>
  </si>
  <si>
    <t xml:space="preserve">Тироксин, слободан (фТ4) у серуму - ФПИА, МЕИА, ЦМИА односно ЕЦЛИА </t>
  </si>
  <si>
    <t>L006072</t>
  </si>
  <si>
    <t xml:space="preserve">Триглицериди у серуму - спектрофотометрија </t>
  </si>
  <si>
    <t>L006080</t>
  </si>
  <si>
    <t xml:space="preserve">Тријодтиронин, слободан (фТ3) у серуму - ФПИА, МЕИА односно ЦМИА </t>
  </si>
  <si>
    <t>L006171</t>
  </si>
  <si>
    <t xml:space="preserve">Тропонин И у серуму </t>
  </si>
  <si>
    <t>L006239</t>
  </si>
  <si>
    <t>Субкутано давање фармаколошког средства ,инсулин</t>
  </si>
  <si>
    <t>Орално давање фарм.средство,антиинфективно средство</t>
  </si>
  <si>
    <t>Орално давање фарм.средство,инсулин</t>
  </si>
  <si>
    <t>96203-08</t>
  </si>
  <si>
    <t>Орално давање фарм.средство,електролит</t>
  </si>
  <si>
    <t>96205-09</t>
  </si>
  <si>
    <t>Неки други начин давања фармаколошког средства,друго и неквалификовано фармаколошко средство</t>
  </si>
  <si>
    <t>96205-02</t>
  </si>
  <si>
    <t>Неки други начин давања фармаколошког средства, антиинфективно средтво</t>
  </si>
  <si>
    <t>96205-03</t>
  </si>
  <si>
    <t>Неки други начин давања фармаколошког средства, стероид</t>
  </si>
  <si>
    <t>22065-00</t>
  </si>
  <si>
    <t>Терапија хладноћом</t>
  </si>
  <si>
    <t>320811</t>
  </si>
  <si>
    <t>Кинезитерапија у новорођенчета и одојчета</t>
  </si>
  <si>
    <t>600011</t>
  </si>
  <si>
    <t>Електростимулација *</t>
  </si>
  <si>
    <t>600012</t>
  </si>
  <si>
    <t>Интерферентне струје</t>
  </si>
  <si>
    <t>600015</t>
  </si>
  <si>
    <t>Стабилна галванизација</t>
  </si>
  <si>
    <t>600016</t>
  </si>
  <si>
    <t>Дијадинамичке струје</t>
  </si>
  <si>
    <t>600023</t>
  </si>
  <si>
    <t>Електромагнетно поље</t>
  </si>
  <si>
    <t>600103</t>
  </si>
  <si>
    <t>Позиционирање</t>
  </si>
  <si>
    <t>600111</t>
  </si>
  <si>
    <t>Вежбе хода у разбоју</t>
  </si>
  <si>
    <t>600112</t>
  </si>
  <si>
    <t>Активне вежбе са помагалима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</si>
  <si>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</si>
  <si>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</si>
  <si>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</si>
  <si>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</si>
  <si>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600116</t>
  </si>
  <si>
    <t>Вежбе за реуматоидни артритис</t>
  </si>
  <si>
    <t>600120</t>
  </si>
  <si>
    <t>Активне сегментне вежбе са отпором</t>
  </si>
  <si>
    <t>600122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</si>
  <si>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</si>
  <si>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</si>
  <si>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</si>
  <si>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</si>
  <si>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</si>
  <si>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</si>
  <si>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</si>
  <si>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</si>
  <si>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</si>
  <si>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</si>
  <si>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</si>
  <si>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</si>
  <si>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</si>
  <si>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</si>
  <si>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Нyллин-ов степеник</t>
  </si>
  <si>
    <t>600331</t>
  </si>
  <si>
    <t>Ласер по акупунктурним тачкама</t>
  </si>
  <si>
    <t>600335</t>
  </si>
  <si>
    <t>Непостредна постоперативна рехабилитација особе са ампутацијом доњег екстремитета</t>
  </si>
  <si>
    <t>600348</t>
  </si>
  <si>
    <t>Електрофореза лека</t>
  </si>
  <si>
    <t>600349</t>
  </si>
  <si>
    <t>Превенција декубитуса</t>
  </si>
  <si>
    <t>600351</t>
  </si>
  <si>
    <t>Вежбе код деформитета кичменог стуба код деце</t>
  </si>
  <si>
    <t>600808</t>
  </si>
  <si>
    <t>Рани рехабилитациони третман у коронарној и посткоронарној јединици код пацијената са акутним инфарктом миокарда</t>
  </si>
  <si>
    <t>Третман Биоптрон лампом</t>
  </si>
  <si>
    <t>92178-00</t>
  </si>
  <si>
    <t>Терапија топлотом</t>
  </si>
  <si>
    <t>95550-02</t>
  </si>
  <si>
    <t>Удружене здравствене процедуре, радна терапија</t>
  </si>
  <si>
    <t>96092-00</t>
  </si>
  <si>
    <t xml:space="preserve"> Примена, намештање, прилагођавање или замена помагала или уређаја за прилагођавање</t>
  </si>
  <si>
    <t>96112-00</t>
  </si>
  <si>
    <t>96115-00</t>
  </si>
  <si>
    <t>Терапија мишића лица/темпоромандибуларног зглоба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</si>
  <si>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</si>
  <si>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</si>
  <si>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</si>
  <si>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</si>
  <si>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</si>
  <si>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</si>
  <si>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</si>
  <si>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</si>
  <si>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</si>
  <si>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>Терапија лакатног зглоба вежбањем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</si>
  <si>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</si>
  <si>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</si>
  <si>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</si>
  <si>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</si>
  <si>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</si>
  <si>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>Терапија мишића карличног дна</t>
  </si>
  <si>
    <t>96126-00</t>
  </si>
  <si>
    <t>Терапија мишића ногу вежбањем</t>
  </si>
  <si>
    <t>96127-00</t>
  </si>
  <si>
    <t>Терапија зглоба колена</t>
  </si>
  <si>
    <t>96128-00</t>
  </si>
  <si>
    <t>Терапија мишића стопала, ножног зглоба или зглобова прстију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</si>
  <si>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</si>
  <si>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</si>
  <si>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</si>
  <si>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>96138-00</t>
  </si>
  <si>
    <t>96142-00</t>
  </si>
  <si>
    <t xml:space="preserve">Увежбавање вештина коришћења уређаја или опреме за помоћ </t>
  </si>
  <si>
    <t>96154-00</t>
  </si>
  <si>
    <t>Терапијски ултразвук</t>
  </si>
  <si>
    <t>96157-00</t>
  </si>
  <si>
    <t xml:space="preserve">Дренажа респираторног система, без инцизије </t>
  </si>
  <si>
    <t>96162-00</t>
  </si>
  <si>
    <t>Терапеутска масажа или манипулација везивног/меког ткива, некласификованог на другом месту</t>
  </si>
  <si>
    <t>96129-00</t>
  </si>
  <si>
    <t>Терапија целог тела</t>
  </si>
  <si>
    <t>96155-00</t>
  </si>
  <si>
    <t>Терапија стимулацијом,некласификована на другом месту</t>
  </si>
  <si>
    <t>95550-00</t>
  </si>
  <si>
    <t>96019-00</t>
  </si>
  <si>
    <t>Биомеханичка процена</t>
  </si>
  <si>
    <t>Солукс (инфраруз) ултравиолет</t>
  </si>
  <si>
    <t>Вежбе за Ц кичму</t>
  </si>
  <si>
    <t>Потпогнуте сегменете везбе</t>
  </si>
  <si>
    <t>11600-03</t>
  </si>
  <si>
    <t>Праћење системског артеријског притиска</t>
  </si>
  <si>
    <t>11700-00</t>
  </si>
  <si>
    <t>Остале електрокардиографије (ЕКГ)</t>
  </si>
  <si>
    <t>11709-00</t>
  </si>
  <si>
    <t xml:space="preserve">Холтер амбулантно континуирано ЕКГ снимање </t>
  </si>
  <si>
    <t>13100-00</t>
  </si>
  <si>
    <t xml:space="preserve">Хемодијализа </t>
  </si>
  <si>
    <t>13100-03</t>
  </si>
  <si>
    <t xml:space="preserve">Интермитентна хемодиафилтрација  </t>
  </si>
  <si>
    <t xml:space="preserve">Трансфузија еритроцита </t>
  </si>
  <si>
    <t>13757-00</t>
  </si>
  <si>
    <t>Терапијска венесекција</t>
  </si>
  <si>
    <t>13882-00</t>
  </si>
  <si>
    <t>Поступак одржавања континуиране вентилаторне подршке ,&gt;24 сати</t>
  </si>
  <si>
    <t>13882-02</t>
  </si>
  <si>
    <t>Поступак одржавања континуиране вентилаторне подршке ,&gt;96 сати</t>
  </si>
  <si>
    <t>30406-00</t>
  </si>
  <si>
    <t xml:space="preserve">Абдоминална парацентеза </t>
  </si>
  <si>
    <t>55032-00</t>
  </si>
  <si>
    <t>Ултразвучни преглед врата</t>
  </si>
  <si>
    <t>55036-00</t>
  </si>
  <si>
    <t>Ултразвучни преглед абдомена</t>
  </si>
  <si>
    <t>55113-00</t>
  </si>
  <si>
    <t>М-приказ и дводимензионални ултразвучни преглед срца у реалном времену</t>
  </si>
  <si>
    <t>92053-00</t>
  </si>
  <si>
    <t xml:space="preserve">Затворена масажа срца </t>
  </si>
  <si>
    <t>92209-00</t>
  </si>
  <si>
    <t>Поступак одржавања неинвазивне вентилаторне подршке&lt; 24 сата</t>
  </si>
  <si>
    <t>Удружене здравствене процедуре, дијететика</t>
  </si>
  <si>
    <t>95550-14</t>
  </si>
  <si>
    <t>Удружене здравствене процедуре, едукација о дијабетесу</t>
  </si>
  <si>
    <t>Саветовање или подучавање о одржавању здравља и опоравку</t>
  </si>
  <si>
    <t>96197-00</t>
  </si>
  <si>
    <t>Интрамускуларно давање фармаколошког средства, антинеопластично средство</t>
  </si>
  <si>
    <t>96197-01</t>
  </si>
  <si>
    <t>Интрамускуларно давање фармаколошког средства, тромболитичко средство</t>
  </si>
  <si>
    <t>96197-06</t>
  </si>
  <si>
    <t>Интрамускуларно давање фармаколошког средства, инсулин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</si>
  <si>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</si>
  <si>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</si>
  <si>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</si>
  <si>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</si>
  <si>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</si>
  <si>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</si>
  <si>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</si>
  <si>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</si>
  <si>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</si>
  <si>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</si>
  <si>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</si>
  <si>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</si>
  <si>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</si>
  <si>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</si>
  <si>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</si>
  <si>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</si>
  <si>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</si>
  <si>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</si>
  <si>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</si>
  <si>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</si>
  <si>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</si>
  <si>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</si>
  <si>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</si>
  <si>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</si>
  <si>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</si>
  <si>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</si>
  <si>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</si>
  <si>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</si>
  <si>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</si>
  <si>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</si>
  <si>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</si>
  <si>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</si>
  <si>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</si>
  <si>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</si>
  <si>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</si>
  <si>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</si>
  <si>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</si>
  <si>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</si>
  <si>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</si>
  <si>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</si>
  <si>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</si>
  <si>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</si>
  <si>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</si>
  <si>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</si>
  <si>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</si>
  <si>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</si>
  <si>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</si>
  <si>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</si>
  <si>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</si>
  <si>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</si>
  <si>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</si>
  <si>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</si>
  <si>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</si>
  <si>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</si>
  <si>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</si>
  <si>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</si>
  <si>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</si>
  <si>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</si>
  <si>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</si>
  <si>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</si>
  <si>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</si>
  <si>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</si>
  <si>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</si>
  <si>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</si>
  <si>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</si>
  <si>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</si>
  <si>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</si>
  <si>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</si>
  <si>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</si>
  <si>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</si>
  <si>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</si>
  <si>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</si>
  <si>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</si>
  <si>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</si>
  <si>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</si>
  <si>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</si>
  <si>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Неки други начин давања фармаколошког средства, антинеопластичко средство</t>
  </si>
  <si>
    <t>Интрамускуларно давање фарм.средства,инсулин</t>
  </si>
  <si>
    <t>Интрамускуарно давање фарм средства ,тромболитичко средство</t>
  </si>
  <si>
    <t>35527-00</t>
  </si>
  <si>
    <t>Електрокаутеризација карункула уретре</t>
  </si>
  <si>
    <t>009214</t>
  </si>
  <si>
    <t>Површинска локална анестезија</t>
  </si>
  <si>
    <t>Саветовање или информисање пацијњната о примени лека</t>
  </si>
  <si>
    <t>Репарација ране на кожи и подкожном ткивуосталих области пов.</t>
  </si>
  <si>
    <t>30075-10</t>
  </si>
  <si>
    <t>Биопсија мокраћне бешике</t>
  </si>
  <si>
    <t>30663-00</t>
  </si>
  <si>
    <t>Контрола крварења након циркумцизије</t>
  </si>
  <si>
    <t>Ексцизија лезије на кожи и подкожном ткиву гениталија</t>
  </si>
  <si>
    <t>36800-03</t>
  </si>
  <si>
    <t>36821-03</t>
  </si>
  <si>
    <t>Замена ЈЈ катетера уретерореноскопски или цистоскопски</t>
  </si>
  <si>
    <t>37315-00</t>
  </si>
  <si>
    <t>90392-00</t>
  </si>
  <si>
    <t>Контрола постоперативног крварења</t>
  </si>
  <si>
    <t>92102-00</t>
  </si>
  <si>
    <t>Испирање цостостоме</t>
  </si>
  <si>
    <t>Вагинално испирање</t>
  </si>
  <si>
    <t>Интравенска -постпроцедурална инфузија аналгетика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</si>
  <si>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</si>
  <si>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</si>
  <si>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</si>
  <si>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</si>
  <si>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</si>
  <si>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</si>
  <si>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</si>
  <si>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</si>
  <si>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</si>
  <si>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</si>
  <si>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</si>
  <si>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</si>
  <si>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</si>
  <si>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</si>
  <si>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</si>
  <si>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</si>
  <si>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</si>
  <si>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>Кохлеарни имплант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</si>
  <si>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</si>
  <si>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</si>
  <si>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</si>
  <si>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</si>
  <si>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</si>
  <si>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Цистотомија са пласирањем супрапубичног катетера -Цистофиџ-а перкутана цистостомија</t>
  </si>
  <si>
    <t>Трансфузија крвних деривата</t>
  </si>
  <si>
    <t>92121-00</t>
  </si>
  <si>
    <t>Уклањање катетера цистостоме</t>
  </si>
  <si>
    <t>Удружене здравствене процедуре ,дијететика</t>
  </si>
  <si>
    <t>96037-00</t>
  </si>
  <si>
    <t>Остале процене,консултације или евалуације</t>
  </si>
  <si>
    <t>Орално давање фарм.сред.,инсулин</t>
  </si>
  <si>
    <t>Уринокултура</t>
  </si>
  <si>
    <t>Уклањање венског катетера</t>
  </si>
  <si>
    <t>Одржавање катењтера ,пласираног ради администрације лека</t>
  </si>
  <si>
    <t xml:space="preserve">Хируршка интензивна нега </t>
  </si>
  <si>
    <t>Кардиоверзија</t>
  </si>
  <si>
    <t xml:space="preserve">13839-00 </t>
  </si>
  <si>
    <t>Поступак одржавања континуиране вентилаторне подршке, ≤ 24 сата</t>
  </si>
  <si>
    <t>Ендотрахеална интубација, једнолуменски тубус</t>
  </si>
  <si>
    <t>Поступак одржавања ендотрахеалне интубације (контрола правилне позиције), једнолуменски тубус</t>
  </si>
  <si>
    <t>Рана рехабилитација након абдоминалних хируршких интервенција</t>
  </si>
  <si>
    <t>600811</t>
  </si>
  <si>
    <t>Рана рехабилитација у респираторној јединици</t>
  </si>
  <si>
    <t xml:space="preserve">92036-00 </t>
  </si>
  <si>
    <t xml:space="preserve">92037-00 </t>
  </si>
  <si>
    <t xml:space="preserve">92043-00 </t>
  </si>
  <si>
    <t>Остале терапије обогаћивања кисеоника/ом</t>
  </si>
  <si>
    <t xml:space="preserve">92052-00 </t>
  </si>
  <si>
    <t xml:space="preserve">92053-00 </t>
  </si>
  <si>
    <t xml:space="preserve">92058-01 </t>
  </si>
  <si>
    <t>Одржавање катетера, пласираног ради администрације лека</t>
  </si>
  <si>
    <t xml:space="preserve">92062-00 </t>
  </si>
  <si>
    <t xml:space="preserve">92063-00 </t>
  </si>
  <si>
    <t xml:space="preserve">92064-00 </t>
  </si>
  <si>
    <t xml:space="preserve">92066-00 </t>
  </si>
  <si>
    <t xml:space="preserve">92073-00 </t>
  </si>
  <si>
    <t xml:space="preserve">92077-00 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</si>
  <si>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</si>
  <si>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</si>
  <si>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</si>
  <si>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16571-00</t>
  </si>
  <si>
    <t>Сутура руптуре грлића материце након порођаја</t>
  </si>
  <si>
    <t>30373-00</t>
  </si>
  <si>
    <t>Експлоративна лапаротомија</t>
  </si>
  <si>
    <t>30378-00</t>
  </si>
  <si>
    <t>Одвајање абдоминалних прираслица</t>
  </si>
  <si>
    <t>30393-00</t>
  </si>
  <si>
    <t>Лапароскопско одвајање абдоминалних прираслица</t>
  </si>
  <si>
    <t>30394-00</t>
  </si>
  <si>
    <t xml:space="preserve">Дренажа интра-абдоминалног апсцеса, хематома или цисте </t>
  </si>
  <si>
    <t>35507-00</t>
  </si>
  <si>
    <t>Деструкција брадавица вулве</t>
  </si>
  <si>
    <t>35573-00</t>
  </si>
  <si>
    <t>35638-04</t>
  </si>
  <si>
    <t>Лапароскопска оваријална цистектомија, једнострана</t>
  </si>
  <si>
    <t>35638-09</t>
  </si>
  <si>
    <t>Лапароскопска салпингектомија - једнострана</t>
  </si>
  <si>
    <t>35640-00</t>
  </si>
  <si>
    <t xml:space="preserve">Дилатација цервикалног канала и киретажа материце </t>
  </si>
  <si>
    <t>35647-00</t>
  </si>
  <si>
    <t>Ексцизија промењених зона грлића омчицом (ЛЛЕТЗ) и ЛООП ексцизија ЛЛЕТЗ ексцизиона конусна биопсија</t>
  </si>
  <si>
    <t>35649-03</t>
  </si>
  <si>
    <t>35653-04</t>
  </si>
  <si>
    <t>Класична хистеректомија са аднексектомијом</t>
  </si>
  <si>
    <t>35657-00</t>
  </si>
  <si>
    <t>Вагинална хистеректомија</t>
  </si>
  <si>
    <t>35677-05</t>
  </si>
  <si>
    <t>Скрининг тест еритроцитних антитела (ензимски) - епрувета</t>
  </si>
  <si>
    <t>L019091</t>
  </si>
  <si>
    <t>Скрининг тест еритрогирних антитела (АХГ) - епрувета</t>
  </si>
  <si>
    <t>L019562</t>
  </si>
  <si>
    <t>Детекција антитела (ИгМ или ИгГ) на Трепонема паллидум - ЕЛИСА</t>
  </si>
  <si>
    <t>L020578</t>
  </si>
  <si>
    <t xml:space="preserve">Квалитативно одређивање анти ХЦВ антитела - ЕЛИСА </t>
  </si>
  <si>
    <t>L020586</t>
  </si>
  <si>
    <t xml:space="preserve">Квалитативно одређивање анти ХИВ антитела - ЕЛИСА </t>
  </si>
  <si>
    <t>L020602</t>
  </si>
  <si>
    <t xml:space="preserve">Квалитативно одређивање антигена и антитела за ХИВ - ЕЛИСА </t>
  </si>
  <si>
    <t>L020677</t>
  </si>
  <si>
    <t>Преглед промене са дела улоњене аурикуле</t>
  </si>
  <si>
    <t>L026849</t>
  </si>
  <si>
    <t>Преглед исечка спољашњег канала добијеног биопсијом</t>
  </si>
  <si>
    <t>L027367</t>
  </si>
  <si>
    <t>Преглед једног лимфног чвора</t>
  </si>
  <si>
    <t>Преглед биопта тумора дојке</t>
  </si>
  <si>
    <t>L027433</t>
  </si>
  <si>
    <t>Преглед уклоњеног тумора дојке</t>
  </si>
  <si>
    <t>Преглед ендоскопског узорка(једњака,желуца,дебелог и танког црева,аналног канала)</t>
  </si>
  <si>
    <t>L027730</t>
  </si>
  <si>
    <t>Преглед дела танког црева</t>
  </si>
  <si>
    <t>Преглед дела дебелог црева црева</t>
  </si>
  <si>
    <t>L027748</t>
  </si>
  <si>
    <t>L027755</t>
  </si>
  <si>
    <t>Преглед ректума</t>
  </si>
  <si>
    <t>L027813</t>
  </si>
  <si>
    <t>Преглед узорка јетре добијеног пункционом биопсијом</t>
  </si>
  <si>
    <t>L027854</t>
  </si>
  <si>
    <t>Преглед жучне кесе</t>
  </si>
  <si>
    <t>L027870</t>
  </si>
  <si>
    <t>Преглед апендикса</t>
  </si>
  <si>
    <t>L027896</t>
  </si>
  <si>
    <t>Преглед дела панкреаса</t>
  </si>
  <si>
    <t>L027904</t>
  </si>
  <si>
    <t>Преглед тумора оментума,перитонеума,ретроперитонеума</t>
  </si>
  <si>
    <t>L027946</t>
  </si>
  <si>
    <t>Преглед промена на кожи без одређивања граница</t>
  </si>
  <si>
    <t>L027953</t>
  </si>
  <si>
    <t>Преглед промена на кожи са одређивањем граница</t>
  </si>
  <si>
    <t>Вагинална штрајфна</t>
  </si>
  <si>
    <t>92107-00</t>
  </si>
  <si>
    <t>Пласирање осталих вагиналних песара</t>
  </si>
  <si>
    <t>92130-00</t>
  </si>
  <si>
    <t>Папаниколау (ПАП) тест</t>
  </si>
  <si>
    <t>92513-10</t>
  </si>
  <si>
    <t xml:space="preserve">Инфилтрација локалног анестетика, АСА 10 </t>
  </si>
  <si>
    <t>92513-99</t>
  </si>
  <si>
    <t>Инфилтрација локалног анестетика, АСА 99</t>
  </si>
  <si>
    <t>96076-00</t>
  </si>
  <si>
    <t xml:space="preserve"> Саветовање или подучавање о одржавању здравља и опоравку </t>
  </si>
  <si>
    <t>L020404</t>
  </si>
  <si>
    <t>Узимање биолошког материјала за микробиолошки преглед</t>
  </si>
  <si>
    <t>31551-00</t>
  </si>
  <si>
    <t>16564-00</t>
  </si>
  <si>
    <t>Постпартална евакуација садржаја материце киретажом и дилатацијом цервикалног канала</t>
  </si>
  <si>
    <t>35615-00</t>
  </si>
  <si>
    <t>Биопсиа вулве</t>
  </si>
  <si>
    <t>96197-02</t>
  </si>
  <si>
    <t>Интрамускуларно давање фармаколошког средства, антиинфективно средство</t>
  </si>
  <si>
    <t>96197-09</t>
  </si>
  <si>
    <t>Интрамускуларно давање фармаколошког средства, друго и некласификовано фармаколошко средство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</si>
  <si>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</si>
  <si>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</si>
  <si>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</si>
  <si>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</si>
  <si>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</si>
  <si>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</si>
  <si>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96203-02</t>
  </si>
  <si>
    <t>Орално давање фарм.средстваантиинфективно</t>
  </si>
  <si>
    <t>1111</t>
  </si>
  <si>
    <t>Пласирање брауниле</t>
  </si>
  <si>
    <t>Институт за јавно здравље Србије</t>
  </si>
  <si>
    <t>„Др Милан Јовановић Батут“</t>
  </si>
  <si>
    <t>L009266</t>
  </si>
  <si>
    <t xml:space="preserve">Кетонска тела (ацетон) у урину </t>
  </si>
  <si>
    <t>L009472</t>
  </si>
  <si>
    <t xml:space="preserve">Седимент урина </t>
  </si>
  <si>
    <t>L010272</t>
  </si>
  <si>
    <t xml:space="preserve">Креатинин у дневном урину - спектрофотометријом </t>
  </si>
  <si>
    <t>L010595</t>
  </si>
  <si>
    <t xml:space="preserve">Протеини (укупни) у дневном урину </t>
  </si>
  <si>
    <t>L010751</t>
  </si>
  <si>
    <t xml:space="preserve">Уреа клиренс у дневном урину </t>
  </si>
  <si>
    <t>L010769</t>
  </si>
  <si>
    <t xml:space="preserve">Уреа у дневном урину </t>
  </si>
  <si>
    <t>L010991</t>
  </si>
  <si>
    <t xml:space="preserve">Глукоза у ликвору </t>
  </si>
  <si>
    <t>L011015</t>
  </si>
  <si>
    <t xml:space="preserve">Хлориди у ликвору </t>
  </si>
  <si>
    <t>L011494</t>
  </si>
  <si>
    <t xml:space="preserve">Протеини (укупни) у ликвору - спектрофотометријом </t>
  </si>
  <si>
    <t>L012708</t>
  </si>
  <si>
    <t xml:space="preserve">Глукоза у плеуралном пунктату </t>
  </si>
  <si>
    <t>L012807</t>
  </si>
  <si>
    <t xml:space="preserve">Протеини (укупни) у плеуралном пунктату </t>
  </si>
  <si>
    <t>L014076</t>
  </si>
  <si>
    <t>Крвна слика (Ер, Ле, Хцт, Хб, Тр)</t>
  </si>
  <si>
    <t>L014092</t>
  </si>
  <si>
    <t>Крвна слика (Хб, Ер, Хцт, МЦВ, МЦХ, МЦХЦ, Ле, Тр, ЛеФ, ПДW, МПВ)</t>
  </si>
  <si>
    <t>L014209</t>
  </si>
  <si>
    <t xml:space="preserve">Седиментација еритроцита (СЕ) </t>
  </si>
  <si>
    <t>L014332</t>
  </si>
  <si>
    <t xml:space="preserve">Активирано парцијално тромбопластинско време (аПТТ) у плазми - коагулометријски </t>
  </si>
  <si>
    <t>L014423</t>
  </si>
  <si>
    <t xml:space="preserve">Д-димер у плазми - ПОЦТ методом </t>
  </si>
  <si>
    <t>L014704</t>
  </si>
  <si>
    <t xml:space="preserve">Фибриноген у плазми - Цлаусс-овом методом </t>
  </si>
  <si>
    <t>L015040</t>
  </si>
  <si>
    <t xml:space="preserve">Протромб. Вр.(ПТ и ИНР вред.) у плазм - коагул. </t>
  </si>
  <si>
    <t>L015263</t>
  </si>
  <si>
    <t xml:space="preserve">Време коагулације (Лее-Wхите) у плазми </t>
  </si>
  <si>
    <t>L015271</t>
  </si>
  <si>
    <t xml:space="preserve">Време крварења (Дуке) </t>
  </si>
  <si>
    <t>L017285</t>
  </si>
  <si>
    <t xml:space="preserve">Антитела на тиреоидну пероксидазу (анти-ТПО) и тиреоглобулин (анти-ТГ) ИгГ у серуму - ИИФ </t>
  </si>
  <si>
    <t>L019125</t>
  </si>
  <si>
    <t>Антистрептолизин О тест (АСОТ) - латеx аглутинационим тестом</t>
  </si>
  <si>
    <t>Б. Микробиолошке и паразитолошке анализе укупно</t>
  </si>
  <si>
    <t>L012252</t>
  </si>
  <si>
    <t xml:space="preserve">Број сперматозоида </t>
  </si>
  <si>
    <t>L019133</t>
  </si>
  <si>
    <t>Бактериолошка контрола стерилности парентералних раствора или хируршког материјала</t>
  </si>
  <si>
    <t>Разлика</t>
  </si>
  <si>
    <t>разлика</t>
  </si>
  <si>
    <t>Укупно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</si>
  <si>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</si>
  <si>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</si>
  <si>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</si>
  <si>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</si>
  <si>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</si>
  <si>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Административни</t>
  </si>
  <si>
    <t>Технички</t>
  </si>
  <si>
    <t>ДИЈАЛИЗА</t>
  </si>
  <si>
    <t>Возачи санитетског превоза</t>
  </si>
  <si>
    <t>Кабинет директора</t>
  </si>
  <si>
    <t xml:space="preserve">Правна служба </t>
  </si>
  <si>
    <t>Економска служба</t>
  </si>
  <si>
    <t>Медицинске службе</t>
  </si>
  <si>
    <t>Служба за јавне набавке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</si>
  <si>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</si>
  <si>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</si>
  <si>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</si>
  <si>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</si>
  <si>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</si>
  <si>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</si>
  <si>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</si>
  <si>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</si>
  <si>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</si>
  <si>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Општа болница "Стефан Високи" Смед. Паланка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</si>
  <si>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</si>
  <si>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</si>
  <si>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</si>
  <si>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</si>
  <si>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</si>
  <si>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</si>
  <si>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</si>
  <si>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</si>
  <si>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СЛУЖБА ИНТЕРНЕ МЕДИЦИНЕ</t>
  </si>
  <si>
    <t>инт.нега</t>
  </si>
  <si>
    <t>полу инт.</t>
  </si>
  <si>
    <t>станд. н.</t>
  </si>
  <si>
    <t>СЛУЖБА ЗА ПЛУЋНЕ БОЛЕСТИ</t>
  </si>
  <si>
    <t>СЛУЖБА ЗА ДЕЧЈЕ БОЛЕСТИ</t>
  </si>
  <si>
    <t>СЛУЖБА ЗА НЕУРОЛОГИЈУИ ПСИХИЈАТРИЈУ</t>
  </si>
  <si>
    <t xml:space="preserve"> НЕУРОЛОГИЈА</t>
  </si>
  <si>
    <t xml:space="preserve"> ПСИХИЈАТРИЈА</t>
  </si>
  <si>
    <t xml:space="preserve">СЛУЖБА ЗА ИНФЕКТИВНЕ </t>
  </si>
  <si>
    <t>БОЛЕСТИ</t>
  </si>
  <si>
    <t xml:space="preserve"> СЛУЖБА ОПШТЕ ХИРУРГИЈЕ</t>
  </si>
  <si>
    <t xml:space="preserve">ХИРУРШКИ ОПЕРАЦИОНИ </t>
  </si>
  <si>
    <t>БЛОК</t>
  </si>
  <si>
    <t>ИНТЕНЗИВНА НЕГА</t>
  </si>
  <si>
    <t xml:space="preserve">СЛУЖБА ЗА ОРТОПЕДИЈУ И </t>
  </si>
  <si>
    <t>ТРАУМАТОЛОГИЈУ</t>
  </si>
  <si>
    <t>СЛУЖБА ЗА УРОЛОГИЈУ</t>
  </si>
  <si>
    <t>СЛУЖБА ГИНЕКОЛОГИЈЕ И АКУШЕРСТВА</t>
  </si>
  <si>
    <t>ОДЕЛЕЊЕ ГИНЕКОЛОГИЈЕ</t>
  </si>
  <si>
    <t>ОДЕЛЕЊЕ АКУШЕРСТВА</t>
  </si>
  <si>
    <t>Хемокултура аеробно, конвенционална</t>
  </si>
  <si>
    <t>L019992</t>
  </si>
  <si>
    <t xml:space="preserve">Испитивање антибиотске осетљивости бактерија, диск-дифузионом методом на другу и/или трећу линију </t>
  </si>
  <si>
    <t>L020008</t>
  </si>
  <si>
    <t xml:space="preserve">Испитивање антибиотске осетљивости бактерија, диск-дифузионом методом на прву линију </t>
  </si>
  <si>
    <t>L020099</t>
  </si>
  <si>
    <t xml:space="preserve">Изолација Helicobacter pylori </t>
  </si>
  <si>
    <t>L020149</t>
  </si>
  <si>
    <t>Изолација микроорганизма субкултуром</t>
  </si>
  <si>
    <t>L020206</t>
  </si>
  <si>
    <t>Микроскопски преглед бојеног препарата</t>
  </si>
  <si>
    <t>L020263</t>
  </si>
  <si>
    <t>Преглед брисева урогениталног тракта на Неиссериа гоноррхоеае</t>
  </si>
  <si>
    <t>L020289</t>
  </si>
  <si>
    <t>Преглед вагиналног бриса на бактеријску вагинозу прегледом бојеног препарата</t>
  </si>
  <si>
    <t>СЛУЖБА ОРТОПЕДИЈЕ СА ТРАУМАТОЛОГИЈОМ</t>
  </si>
  <si>
    <t>СЛУЖБА ПЕДИЈАТРИЈЕ</t>
  </si>
  <si>
    <t>СЛУЖБА ИНФЕКТИВНЕ БОЛЕСТИ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</si>
  <si>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</si>
  <si>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</si>
  <si>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</si>
  <si>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</si>
  <si>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</si>
  <si>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</si>
  <si>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</si>
  <si>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</si>
  <si>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>ЗДРАВСТВЕНА УСТАНОВА</t>
  </si>
  <si>
    <t>ОПШТА БОЛНИЦА "СТЕФАН ВИСОКИ"СМЕД.ПАЛАНКА</t>
  </si>
  <si>
    <t>Р.бр.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</si>
  <si>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</si>
  <si>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</si>
  <si>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</si>
  <si>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</si>
  <si>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</si>
  <si>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</si>
  <si>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</si>
  <si>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</si>
  <si>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</si>
  <si>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СЛУЖБА ОРТОПЕДИЈЕ И ТРАУМАТОЛОГИЈЕ</t>
  </si>
  <si>
    <t>ГИНЕКОЛОГИЈА И АКУШЕРСТВО</t>
  </si>
  <si>
    <t xml:space="preserve">СЛУЖБА  ОФТАЛМОЛОГИЈЕ </t>
  </si>
  <si>
    <t>Интравенско давање фармаколошког средства, анти-инфективно средство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</si>
  <si>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</si>
  <si>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</si>
  <si>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</si>
  <si>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</si>
  <si>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</si>
  <si>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</si>
  <si>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</si>
  <si>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</si>
  <si>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</si>
  <si>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</si>
  <si>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</si>
  <si>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</si>
  <si>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</si>
  <si>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</si>
  <si>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</si>
  <si>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</si>
  <si>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</si>
  <si>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</si>
  <si>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</si>
  <si>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</si>
  <si>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</si>
  <si>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>Остали неопластични поремећаји са великим оперативним процедурама, са тешким или умереним КК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</si>
  <si>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</si>
  <si>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</si>
  <si>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</si>
  <si>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</si>
  <si>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</si>
  <si>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</si>
  <si>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</si>
  <si>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</si>
  <si>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</si>
  <si>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</si>
  <si>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</si>
  <si>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</si>
  <si>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</si>
  <si>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</si>
  <si>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</si>
  <si>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</si>
  <si>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</si>
  <si>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</si>
  <si>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</si>
  <si>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</si>
  <si>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</si>
  <si>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</si>
  <si>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</si>
  <si>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</si>
  <si>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</si>
  <si>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</si>
  <si>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</si>
  <si>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</si>
  <si>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</si>
  <si>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</si>
  <si>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</si>
  <si>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</si>
  <si>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</si>
  <si>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</si>
  <si>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</si>
  <si>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</si>
  <si>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</si>
  <si>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</si>
  <si>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</si>
  <si>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</si>
  <si>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</si>
  <si>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</si>
  <si>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</si>
  <si>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</si>
  <si>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</si>
  <si>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</si>
  <si>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</si>
  <si>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</si>
  <si>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</si>
  <si>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</si>
  <si>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</si>
  <si>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</si>
  <si>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</si>
  <si>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</si>
  <si>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</si>
  <si>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</si>
  <si>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</si>
  <si>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</si>
  <si>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</si>
  <si>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</si>
  <si>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</si>
  <si>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</si>
  <si>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</si>
  <si>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</si>
  <si>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</si>
  <si>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</si>
  <si>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</si>
  <si>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</si>
  <si>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</si>
  <si>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</si>
  <si>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</si>
  <si>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</si>
  <si>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</si>
  <si>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</si>
  <si>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</si>
  <si>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</si>
  <si>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</si>
  <si>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</si>
  <si>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</si>
  <si>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</si>
  <si>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</si>
  <si>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</si>
  <si>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</si>
  <si>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</si>
  <si>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</si>
  <si>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</si>
  <si>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</si>
  <si>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</si>
  <si>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</si>
  <si>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</si>
  <si>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</si>
  <si>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</si>
  <si>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</si>
  <si>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</si>
  <si>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>Поремећаји узроковани злоупотребом алкохола и зависност од алкохола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</si>
  <si>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</si>
  <si>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</si>
  <si>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</si>
  <si>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</si>
  <si>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</si>
  <si>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</si>
  <si>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</si>
  <si>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</si>
  <si>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</si>
  <si>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r>
      <t>СЛУЖБА НЕФРОЛОГИЈЕ СА ДИЈАЛИЗОМ (</t>
    </r>
    <r>
      <rPr>
        <b/>
        <sz val="10"/>
        <rFont val="Times New Roman"/>
        <family val="1"/>
      </rPr>
      <t>ДИЈАЛИЗА)</t>
    </r>
  </si>
  <si>
    <t>Психодинамска терапија</t>
  </si>
  <si>
    <t>Отворена репозиција ишчашења тепоромандибуларног зглоба</t>
  </si>
  <si>
    <t>Интра мускуларно давање фарм.средства,антидот</t>
  </si>
  <si>
    <t>Ситуационо професионално саветовање и подучавање</t>
  </si>
  <si>
    <t>Уклањање импактираног фецеса</t>
  </si>
  <si>
    <t>Испирање цистостоме</t>
  </si>
  <si>
    <t>Неки други начин давања фарм.средства,стерид</t>
  </si>
  <si>
    <t>Неки други начин давања фарм.средства ,електролит</t>
  </si>
  <si>
    <t>009183</t>
  </si>
  <si>
    <t>Уклањање конаца</t>
  </si>
  <si>
    <t>36800-02</t>
  </si>
  <si>
    <t>Замена катетера цистостоме</t>
  </si>
  <si>
    <t xml:space="preserve">Ендоскопско пласирање уретералног стента </t>
  </si>
  <si>
    <t>37212-01</t>
  </si>
  <si>
    <t>Дренажа апсцеса простате</t>
  </si>
  <si>
    <t>92132-00</t>
  </si>
  <si>
    <t>Превлачење препуцијума</t>
  </si>
  <si>
    <t>36537-00</t>
  </si>
  <si>
    <t>36537-01</t>
  </si>
  <si>
    <t xml:space="preserve">Експлорација бубрега </t>
  </si>
  <si>
    <t>Експлорација периреналног простора са дренажом</t>
  </si>
  <si>
    <t>36579-01</t>
  </si>
  <si>
    <t xml:space="preserve">Парцијална уретеректомија </t>
  </si>
  <si>
    <t>37324-02</t>
  </si>
  <si>
    <t>Перинеална уретростомија</t>
  </si>
  <si>
    <t>37342-00</t>
  </si>
  <si>
    <t>Пластика уретре-у једном акту</t>
  </si>
  <si>
    <t>Поступак одржавања неинвазивне подршке 24 сати и 96сати</t>
  </si>
  <si>
    <t>090057</t>
  </si>
  <si>
    <t>Налаз и мишљење на основу увида у мед.документацију у компликованом случају</t>
  </si>
  <si>
    <t>090058</t>
  </si>
  <si>
    <t>Налаз и мишљење на основу увида у мед.документацију у осталим случајевима</t>
  </si>
  <si>
    <t>30090-00</t>
  </si>
  <si>
    <t>Перкутана биопсија плеуре иглом</t>
  </si>
  <si>
    <t>Перкутана дренажа интраабдоминалних апсцеса или хематома циста</t>
  </si>
  <si>
    <t>30440-00</t>
  </si>
  <si>
    <t>Перкутана трансхепатзичка холангиографија(ПТЦ)</t>
  </si>
  <si>
    <t>36561-00</t>
  </si>
  <si>
    <t>Затворена биуоп'сија бубрега</t>
  </si>
  <si>
    <t>Перкутана биопсија плућа иглом</t>
  </si>
  <si>
    <t>57350-02</t>
  </si>
  <si>
    <t>Спирална ангиографија компјутеризованом томографијом  грудног коша ,са интравенском применом контрастног средства</t>
  </si>
  <si>
    <t>90047-00</t>
  </si>
  <si>
    <t>Аспирација тиреоидне жлезде</t>
  </si>
  <si>
    <t>Испирање катењтера некласификовано на другом месту</t>
  </si>
  <si>
    <t>Поступак одржавања неинвазивне вентилаторне подршке &lt;24 сата</t>
  </si>
  <si>
    <t>Субкутано даванје фармаколошког средства ,антиинфективно средство</t>
  </si>
  <si>
    <t>Уклањање страног тела из спољашњег слушног канала беѕ инцизије</t>
  </si>
  <si>
    <t xml:space="preserve">Централна венска катетерзиацјија        </t>
  </si>
  <si>
    <t>Перкутана дренажа апсцеса меког ткива</t>
  </si>
  <si>
    <t>Оптичка уретротомија</t>
  </si>
  <si>
    <t>Пријављивање нежељене реакције пацијента на лек</t>
  </si>
  <si>
    <t>96176-00</t>
  </si>
  <si>
    <t>Бихејвиорална терапија</t>
  </si>
  <si>
    <t>Цистотомија</t>
  </si>
  <si>
    <t xml:space="preserve"> Орално давање фарм .средст.,стероид сублингвално</t>
  </si>
  <si>
    <t xml:space="preserve">Потпуна артропластика зглоба кука,једнострана </t>
  </si>
  <si>
    <t>41692-01</t>
  </si>
  <si>
    <t>Субмукозна ресекција носних шкољки ,обострана</t>
  </si>
  <si>
    <t>90179-02</t>
  </si>
  <si>
    <t>Седација, АСА 20</t>
  </si>
  <si>
    <t>58715-00</t>
  </si>
  <si>
    <t>Антероградна пијелографија</t>
  </si>
  <si>
    <t>38812-00</t>
  </si>
  <si>
    <t>55812-00</t>
  </si>
  <si>
    <t>Ултразвучни преглед грудног коша или трбушног зида</t>
  </si>
  <si>
    <t>57007-01</t>
  </si>
  <si>
    <t>Компјутеризована томографија мозга и грудног коша и абдомена са применом контр.средст.</t>
  </si>
  <si>
    <t>LMU001</t>
  </si>
  <si>
    <t>Приказивање утрошка лабораторијског матерјала</t>
  </si>
  <si>
    <t>Уклањање страног тела из коже и подкожног ткива инцизијом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</si>
  <si>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</si>
  <si>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</si>
  <si>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</si>
  <si>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</si>
  <si>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</si>
  <si>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</si>
  <si>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</si>
  <si>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</si>
  <si>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</si>
  <si>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</si>
  <si>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Процентуални губитак слуха по Фаулеру (Фоwлер)</t>
  </si>
  <si>
    <t>Вестибулоспинални тестови - Ромбергов (Ромберг), „паст поинтинг“</t>
  </si>
  <si>
    <t>Аспирација секрета из носа методом по Прецу (Проетз)</t>
  </si>
  <si>
    <t>90111-00</t>
  </si>
  <si>
    <t>Остале процедуре на спољашњем уву</t>
  </si>
  <si>
    <t>90179-06</t>
  </si>
  <si>
    <t>Поступак одржавања трахеостоме</t>
  </si>
  <si>
    <t>92031-00</t>
  </si>
  <si>
    <t>Детампонада носа</t>
  </si>
  <si>
    <t>92046-00</t>
  </si>
  <si>
    <t xml:space="preserve">Замена каниле за трахеостомију </t>
  </si>
  <si>
    <t xml:space="preserve">Инфилтрација локалног анестетика, АСА 19 </t>
  </si>
  <si>
    <t>96068-00</t>
  </si>
  <si>
    <t xml:space="preserve"> Саветовање или подучавање о губитку слуха или поремаћајима слуха </t>
  </si>
  <si>
    <t>96215-00</t>
  </si>
  <si>
    <t>Инцизија и дренажа лезија у усној шупљини</t>
  </si>
  <si>
    <t>97213-00</t>
  </si>
  <si>
    <t>Лечење акутне пародонталне инфекције</t>
  </si>
  <si>
    <t>120018</t>
  </si>
  <si>
    <t>Калоријски тест</t>
  </si>
  <si>
    <t>12003-00</t>
  </si>
  <si>
    <t>90141-01</t>
  </si>
  <si>
    <t>Ексцизија осталих лезија у устима</t>
  </si>
  <si>
    <t>41761-00</t>
  </si>
  <si>
    <t>Преглед носне шупљине и или постназалног простора са биопсијом</t>
  </si>
  <si>
    <t>Каутеризација проширених вена носног кавума</t>
  </si>
  <si>
    <t>90135-00</t>
  </si>
  <si>
    <t>Екцизија лезија на језику</t>
  </si>
  <si>
    <t>Интравенско давање фарм.средства ,електролит</t>
  </si>
  <si>
    <t>Интравенско давање фарм средства,друго и некласификовано фарм.сред.</t>
  </si>
  <si>
    <t xml:space="preserve">Испирање катетера, некласификовано на другом месту </t>
  </si>
  <si>
    <t>Субкутано давање фарамаколошког средства, тромболитичко средство</t>
  </si>
  <si>
    <t>Субкутано давање фарамаколошког средства, инсулин</t>
  </si>
  <si>
    <t>41656-00</t>
  </si>
  <si>
    <t>Хемостаза епистаксе задњом тампонадом и/или каутеризацијом</t>
  </si>
  <si>
    <t>41864-00</t>
  </si>
  <si>
    <t>Микроларингоскопија са уклањањем лезија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</si>
  <si>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 </t>
  </si>
  <si>
    <t>Табела 22.</t>
  </si>
  <si>
    <t>Репарација руптурираног мишића, некласификована на другом месту</t>
  </si>
  <si>
    <t>46363-00</t>
  </si>
  <si>
    <t>Опуштање тетивне овојнице шаке</t>
  </si>
  <si>
    <t>46420-00</t>
  </si>
  <si>
    <t>Примарна репарација тетиве екстензора шаке</t>
  </si>
  <si>
    <t>46426-00</t>
  </si>
  <si>
    <t>46494-00</t>
  </si>
  <si>
    <t>Уклањање нокта на прсту шаке</t>
  </si>
  <si>
    <t>47519-00</t>
  </si>
  <si>
    <t>Фиксација прелома трохантерног или субкапиталног дела фемура</t>
  </si>
  <si>
    <t>47522-00</t>
  </si>
  <si>
    <t>Хемиартропластика кука униполарном ендопротезом</t>
  </si>
  <si>
    <t>47528-01</t>
  </si>
  <si>
    <t>Отворена репозиција прелома фемура са унутрашњом фиксацијом</t>
  </si>
  <si>
    <t>47585-00</t>
  </si>
  <si>
    <t>Отворена репозиција и унутрашња фиксација прелома пателе</t>
  </si>
  <si>
    <t>47927-01</t>
  </si>
  <si>
    <t xml:space="preserve">Одстрањење средства за имобилизацију </t>
  </si>
  <si>
    <t>47954-00</t>
  </si>
  <si>
    <t>49315-00</t>
  </si>
  <si>
    <t>Хемиартропластика зглоба кука једне стране са биполарном ендопротезом</t>
  </si>
  <si>
    <t>49318-00</t>
  </si>
  <si>
    <t>90568-01</t>
  </si>
  <si>
    <t>90580-00</t>
  </si>
  <si>
    <t>Дебридман места отвореног прелома</t>
  </si>
  <si>
    <t>90582-02</t>
  </si>
  <si>
    <t>47399-01</t>
  </si>
  <si>
    <t>Отворена репозиција олекраниума са унутрашњом фиксацијом</t>
  </si>
  <si>
    <t>47516-00</t>
  </si>
  <si>
    <t>47927-00</t>
  </si>
  <si>
    <t>Одстрањење клина,завртња или жице,некласификовано на другом месту</t>
  </si>
  <si>
    <t>47930-01</t>
  </si>
  <si>
    <t>Одстрањење плоче или интрамедуларног клина</t>
  </si>
  <si>
    <t>Обрада коже и подкожног ткива са ексцизијом</t>
  </si>
  <si>
    <t>30023-01</t>
  </si>
  <si>
    <t>Ексцизијски дебридман меког ткива који захвата кост или хрскавицу</t>
  </si>
  <si>
    <t>Екцизија лезије на кожи и подкожном ткиву осталих области</t>
  </si>
  <si>
    <t>39331-01</t>
  </si>
  <si>
    <t>Декомпресија нерва медијануса код синдрома карпалног канала</t>
  </si>
  <si>
    <t>30107-00</t>
  </si>
  <si>
    <t>47048-00</t>
  </si>
  <si>
    <t>47600-01</t>
  </si>
  <si>
    <t>Отворена репозиција прелома скочног зглоба са унутрашњом фиксацијом синдесмозе ,фибуле или малеолуса</t>
  </si>
  <si>
    <t>Аспирација хематома из коже и подкожног ткива</t>
  </si>
  <si>
    <t>Ексцизија лезије на кожи и подкожном ткиву шаке</t>
  </si>
  <si>
    <t>46516-00</t>
  </si>
  <si>
    <t>Обрада нокта на прсту шаке</t>
  </si>
  <si>
    <t>47327-00</t>
  </si>
  <si>
    <t>Парцијална ресекција ураслог нокта на прсту стопала</t>
  </si>
  <si>
    <t>90548-00</t>
  </si>
  <si>
    <t>Остали пластично -хируршки поступци на шаци</t>
  </si>
  <si>
    <t>90582-01</t>
  </si>
  <si>
    <t>Ушивање тетиве,некласификовано на другом месту</t>
  </si>
  <si>
    <t>Ушивање мишића или фасције ,некласификовано на другом месту</t>
  </si>
  <si>
    <t>47531-00</t>
  </si>
  <si>
    <t>Затворена репозиција прелома фемура са унутрашњом фиксацијом</t>
  </si>
  <si>
    <t>48906-00</t>
  </si>
  <si>
    <t>Репарација ротаторне манжете</t>
  </si>
  <si>
    <t>49100-01</t>
  </si>
  <si>
    <t>Одстрањење слободних лабавих зглобних тела лакта</t>
  </si>
  <si>
    <t>49312-00</t>
  </si>
  <si>
    <t>Ресекциона артопластика зглоба кука</t>
  </si>
  <si>
    <t>49324-00</t>
  </si>
  <si>
    <t>Ревизиа потпуне артопластике кука</t>
  </si>
  <si>
    <t>49833-00</t>
  </si>
  <si>
    <t>Испрацвљање халусвалвуса остеотомио прве метатарзалне кости једнострано</t>
  </si>
  <si>
    <t>90533-00</t>
  </si>
  <si>
    <t>Остале репарације рамена</t>
  </si>
  <si>
    <t>90598-00</t>
  </si>
  <si>
    <t>Остале репарације колена</t>
  </si>
  <si>
    <t>009242</t>
  </si>
  <si>
    <t>Уклањање круста, покрова була или некротичних наслага</t>
  </si>
  <si>
    <t xml:space="preserve">Информативни интервију социјалног радника </t>
  </si>
  <si>
    <t>Аспирација хематома из коже и поткожног ткива</t>
  </si>
  <si>
    <t>47009-00</t>
  </si>
  <si>
    <t>Затворена репозиција ишчашења рамена</t>
  </si>
  <si>
    <t>47018-00</t>
  </si>
  <si>
    <t>Затворена репозиција ишчашења лакта</t>
  </si>
  <si>
    <t>47036-00</t>
  </si>
  <si>
    <t>Затворена репозиција ишчашења интерфаленгеалног зглоба шаке</t>
  </si>
  <si>
    <t>47057-00</t>
  </si>
  <si>
    <t>Затворена репозиција ишчашења пателе</t>
  </si>
  <si>
    <t>47063-00</t>
  </si>
  <si>
    <t>Затворена репозиција ишчашења скочног зглоба</t>
  </si>
  <si>
    <t>47300-00</t>
  </si>
  <si>
    <t>Затворена репозиција прелома дисталног чланка прста на руци</t>
  </si>
  <si>
    <t>47312-00</t>
  </si>
  <si>
    <t>Затворена репозиција прелома средњег чланка прста на руци</t>
  </si>
  <si>
    <t>47315-00</t>
  </si>
  <si>
    <t>Затворена репозиција унутарзглобног прелома средњег чланка прста на руци</t>
  </si>
  <si>
    <t>47324-00</t>
  </si>
  <si>
    <t xml:space="preserve"> Затворена репозиција прелома проксималног чланка прста на руци</t>
  </si>
  <si>
    <t xml:space="preserve"> Затворена репозиција унутар зглобног прелома проксималног чланка прста на руци</t>
  </si>
  <si>
    <t>47336-00</t>
  </si>
  <si>
    <t>Затворена репозиција прелома метакарпуса</t>
  </si>
  <si>
    <t>47354-00</t>
  </si>
  <si>
    <t>Затворена репозиција прелома скафоидне кости</t>
  </si>
  <si>
    <t>47363-00</t>
  </si>
  <si>
    <t>Затворена репозиција прелома дисталног дела радијуса</t>
  </si>
  <si>
    <t>47363-01</t>
  </si>
  <si>
    <t>Затворена репозиција прелома дисталног дела улне</t>
  </si>
  <si>
    <t>47381-00</t>
  </si>
  <si>
    <t>Затворена репозиција прелома тела радијуса</t>
  </si>
  <si>
    <t>47381-01</t>
  </si>
  <si>
    <t>Затворена репозиција прелома тела улне</t>
  </si>
  <si>
    <t>47390-00</t>
  </si>
  <si>
    <t xml:space="preserve">Затворена репозиција прелома тела радијуса и улне </t>
  </si>
  <si>
    <t>47396-00</t>
  </si>
  <si>
    <t>Затворена репозиција прелома олекранона</t>
  </si>
  <si>
    <t>47405-00</t>
  </si>
  <si>
    <t>Затворена репозиција прелома главе или врата радијуса</t>
  </si>
  <si>
    <t>47426-00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</si>
  <si>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</si>
  <si>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</si>
  <si>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</si>
  <si>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</si>
  <si>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</si>
  <si>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</si>
  <si>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</si>
  <si>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</si>
  <si>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</si>
  <si>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</si>
  <si>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</si>
  <si>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</si>
  <si>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</si>
  <si>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</si>
  <si>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</si>
  <si>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</si>
  <si>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</si>
  <si>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</si>
  <si>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</si>
  <si>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</si>
  <si>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</si>
  <si>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</si>
  <si>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</si>
  <si>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</si>
  <si>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</si>
  <si>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</si>
  <si>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</si>
  <si>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</si>
  <si>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</si>
  <si>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</si>
  <si>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</si>
  <si>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</si>
  <si>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</si>
  <si>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</si>
  <si>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</si>
  <si>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</si>
  <si>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</si>
  <si>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</si>
  <si>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</si>
  <si>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</si>
  <si>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</si>
  <si>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</si>
  <si>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</si>
  <si>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</si>
  <si>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</si>
  <si>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</si>
  <si>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</si>
  <si>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</si>
  <si>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</si>
  <si>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</si>
  <si>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</si>
  <si>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</si>
  <si>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</si>
  <si>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</si>
  <si>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</si>
  <si>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</si>
  <si>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</si>
  <si>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</si>
  <si>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</si>
  <si>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</si>
  <si>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</si>
  <si>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</si>
  <si>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</si>
  <si>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</si>
  <si>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</si>
  <si>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</si>
  <si>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</si>
  <si>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</si>
  <si>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</si>
  <si>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</si>
  <si>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</si>
  <si>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</si>
  <si>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</si>
  <si>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</si>
  <si>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</si>
  <si>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</si>
  <si>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</si>
  <si>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</si>
  <si>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</si>
  <si>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</si>
  <si>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</si>
  <si>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</si>
  <si>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</si>
  <si>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</si>
  <si>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</si>
  <si>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</si>
  <si>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</si>
  <si>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</si>
  <si>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</si>
  <si>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</si>
  <si>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</si>
  <si>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</si>
  <si>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</si>
  <si>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</si>
  <si>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</si>
  <si>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</si>
  <si>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</si>
  <si>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</si>
  <si>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</si>
  <si>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</si>
  <si>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</si>
  <si>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</si>
  <si>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</si>
  <si>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</si>
  <si>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</si>
  <si>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</si>
  <si>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</si>
  <si>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</si>
  <si>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</si>
  <si>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</si>
  <si>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</si>
  <si>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</si>
  <si>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</si>
  <si>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</si>
  <si>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</si>
  <si>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</si>
  <si>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</si>
  <si>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</si>
  <si>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</si>
  <si>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</si>
  <si>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</si>
  <si>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</si>
  <si>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</si>
  <si>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</si>
  <si>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</si>
  <si>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</si>
  <si>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</si>
  <si>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</si>
  <si>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</si>
  <si>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</si>
  <si>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</si>
  <si>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</si>
  <si>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</si>
  <si>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</si>
  <si>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</si>
  <si>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</si>
  <si>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</si>
  <si>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</si>
  <si>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</si>
  <si>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</si>
  <si>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</si>
  <si>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</si>
  <si>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</si>
  <si>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</si>
  <si>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</si>
  <si>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</si>
  <si>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</si>
  <si>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</si>
  <si>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</si>
  <si>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</si>
  <si>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</si>
  <si>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</si>
  <si>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</si>
  <si>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</si>
  <si>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</si>
  <si>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</si>
  <si>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</si>
  <si>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</si>
  <si>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</si>
  <si>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</si>
  <si>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</si>
  <si>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</si>
  <si>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</si>
  <si>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</si>
  <si>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</si>
  <si>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</si>
  <si>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</si>
  <si>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</si>
  <si>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</si>
  <si>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</si>
  <si>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</si>
  <si>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</si>
  <si>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</si>
  <si>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</si>
  <si>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</si>
  <si>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</si>
  <si>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</si>
  <si>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</si>
  <si>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</si>
  <si>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</si>
  <si>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</si>
  <si>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</si>
  <si>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</si>
  <si>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</si>
  <si>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</si>
  <si>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</si>
  <si>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</si>
  <si>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</si>
  <si>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</si>
  <si>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</si>
  <si>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</si>
  <si>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</si>
  <si>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</si>
  <si>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</si>
  <si>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</si>
  <si>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</si>
  <si>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</si>
  <si>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</si>
  <si>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</si>
  <si>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</si>
  <si>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</si>
  <si>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</si>
  <si>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</si>
  <si>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</si>
  <si>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</si>
  <si>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</si>
  <si>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</si>
  <si>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</si>
  <si>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</si>
  <si>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</si>
  <si>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</si>
  <si>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</si>
  <si>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</si>
  <si>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</si>
  <si>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</si>
  <si>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</si>
  <si>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</si>
  <si>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</si>
  <si>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</si>
  <si>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</si>
  <si>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</si>
  <si>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</si>
  <si>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</si>
  <si>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</si>
  <si>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</si>
  <si>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</si>
  <si>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</si>
  <si>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</si>
  <si>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</si>
  <si>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</si>
  <si>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</si>
  <si>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</si>
  <si>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</si>
  <si>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</si>
  <si>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</si>
  <si>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</si>
  <si>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</si>
  <si>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</si>
  <si>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</si>
  <si>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</si>
  <si>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</si>
  <si>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</si>
  <si>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</si>
  <si>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</si>
  <si>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</si>
  <si>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</si>
  <si>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Затворена репозиција унутар зглобног прелома дисталног чланка прста на руци</t>
  </si>
  <si>
    <t>47348-00</t>
  </si>
  <si>
    <t>Затворена трепозиција прелома карпуса</t>
  </si>
  <si>
    <t>Неки други начин давања фарм.средства,анти-инфективно</t>
  </si>
  <si>
    <t>Неназначен начин давања фарм.средства,друго и некласификовано фарм.средство</t>
  </si>
  <si>
    <t>38800-00</t>
  </si>
  <si>
    <t>Дијагностичка торакоцентеза</t>
  </si>
  <si>
    <t>Испирање осталих трајних катетера мокраћне бешике</t>
  </si>
  <si>
    <t>Уклањање катетера утеростома или уретралног катетера</t>
  </si>
  <si>
    <t>Испирање катетера некласификовано на другом месту</t>
  </si>
  <si>
    <t>92209-01</t>
  </si>
  <si>
    <t>Интравенско давање фарм.сред.инсулин</t>
  </si>
  <si>
    <t>Субкутано давање фарм.сред.инсулин</t>
  </si>
  <si>
    <t>Примарна репарација тетиве флексора шаке,проксимално од фиброзне овојнице тетива флексора прстију(у нивоу метакарпалних главица ,а1 пули)</t>
  </si>
  <si>
    <t>Ексцизија ганглиома шаке</t>
  </si>
  <si>
    <t>47003-00</t>
  </si>
  <si>
    <t>Затворена репозиција ишчашења кључне кости</t>
  </si>
  <si>
    <t>Лингвална френектомија</t>
  </si>
  <si>
    <t>31230-01</t>
  </si>
  <si>
    <t>Ексцизија лезије(а) на кожи и поткожном ткиву носа</t>
  </si>
  <si>
    <t>41506-00</t>
  </si>
  <si>
    <t>Ектрипација полипа спољашњег слушног ходника</t>
  </si>
  <si>
    <t>41626-00</t>
  </si>
  <si>
    <t>Миринготомија, једнострана</t>
  </si>
  <si>
    <t>41629-00</t>
  </si>
  <si>
    <t>Експлорација средњег ува</t>
  </si>
  <si>
    <t>41659-00</t>
  </si>
  <si>
    <t>Ендоназално уклањање страног тела носног кавума</t>
  </si>
  <si>
    <t>41668-00</t>
  </si>
  <si>
    <t>Ендоназална операција назалних полипа</t>
  </si>
  <si>
    <t>41671-02</t>
  </si>
  <si>
    <t>Функционална септопластика</t>
  </si>
  <si>
    <t>41686-00</t>
  </si>
  <si>
    <t>Конхотомија носних шкољки, једнострана</t>
  </si>
  <si>
    <t>41710-00</t>
  </si>
  <si>
    <t>Радикална операција максиларног синуса, једнострана</t>
  </si>
  <si>
    <t>41710-01</t>
  </si>
  <si>
    <t>Радикална операција максиларног синуса,обострана</t>
  </si>
  <si>
    <t>41737-03</t>
  </si>
  <si>
    <t>Етмоидектомија, обострана</t>
  </si>
  <si>
    <t>41789-00</t>
  </si>
  <si>
    <t>Тонзилектомија без аденоидектомије</t>
  </si>
  <si>
    <t>41789-01</t>
  </si>
  <si>
    <t>Тонзилектомија са аденоидектомијом</t>
  </si>
  <si>
    <t>41801-00</t>
  </si>
  <si>
    <t>Аденоидектомија без тонзилектомије</t>
  </si>
  <si>
    <t>41825-00</t>
  </si>
  <si>
    <t>Узимање материјала са коже и видљивих слузокожа за микробио.бактерилошки и цитолошки преглед</t>
  </si>
  <si>
    <t>Вађење крви у дијагностићке сврхе</t>
  </si>
  <si>
    <t>270105</t>
  </si>
  <si>
    <t>Израда дијетопрофилаксе /дијетотерапија за појединца први долазак</t>
  </si>
  <si>
    <t>Аспирација секрета из носа методом по Precu(Proetz)</t>
  </si>
  <si>
    <t>Интрамускуларно давање фарм.средс.,друго и неозначено фарм. сред.</t>
  </si>
  <si>
    <t>Орално давање фарм.средст.,антиинфективно средство</t>
  </si>
  <si>
    <t>Преглед очног дна</t>
  </si>
  <si>
    <t>11615-00</t>
  </si>
  <si>
    <t>Мерење периферне температуре на прсту</t>
  </si>
  <si>
    <t>13939-02</t>
  </si>
  <si>
    <t>Одржавање уређаја за васкуларни приступ</t>
  </si>
  <si>
    <t>13942-02</t>
  </si>
  <si>
    <t>Одржавање уређаја за давање лека</t>
  </si>
  <si>
    <t>Саветовање или информисање пацијената о примени прописаног лека</t>
  </si>
  <si>
    <t>Саветовање или информисање медицинског особља о леку (начин деловања,индикације,упозорења,контраиндикације,интеракције,режим издавања,доступност)</t>
  </si>
  <si>
    <t>241024</t>
  </si>
  <si>
    <t>Консултација са лекарима везана за фармакотерапију(услугу обавља споецијалиста)</t>
  </si>
  <si>
    <t>Бронхоскопија кроз вештачки отвор-артефицијалну стому</t>
  </si>
  <si>
    <t>45659-01</t>
  </si>
  <si>
    <t>Остале корекције деформитета екстерног ува</t>
  </si>
  <si>
    <t>30075-29</t>
  </si>
  <si>
    <t>Биопсија средњег ува</t>
  </si>
  <si>
    <t>Инцизија и дренажа хематома коже и подкожног ткива</t>
  </si>
  <si>
    <t>41527-00</t>
  </si>
  <si>
    <t>Мирингопластика трансмеатални приступ</t>
  </si>
  <si>
    <t>41881-02</t>
  </si>
  <si>
    <t>Ревизиа трахеостоме</t>
  </si>
  <si>
    <t>11312-00</t>
  </si>
  <si>
    <t>Аудиометрија, ваздушна и коштана спроводљивост, стандардна техника</t>
  </si>
  <si>
    <t>11336-00</t>
  </si>
  <si>
    <t>Битермални калорички тест чула за равнотежу</t>
  </si>
  <si>
    <t>30032-00</t>
  </si>
  <si>
    <t>Репарација ране на кожи и поткожном ткиву лица или врата, површинска</t>
  </si>
  <si>
    <t>30035-00</t>
  </si>
  <si>
    <t>Репарација ране на кожи и поткожном ткиву лица или врата, која укључује меко ткиво</t>
  </si>
  <si>
    <t>30061-01</t>
  </si>
  <si>
    <t>Уклањање страног тела из фаринкса без инцизије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</si>
  <si>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</si>
  <si>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</si>
  <si>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</si>
  <si>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</si>
  <si>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</si>
  <si>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</si>
  <si>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</si>
  <si>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</si>
  <si>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</si>
  <si>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</si>
  <si>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</si>
  <si>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</si>
  <si>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</si>
  <si>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</si>
  <si>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</si>
  <si>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</si>
  <si>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</si>
  <si>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</si>
  <si>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</si>
  <si>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</si>
  <si>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</si>
  <si>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</si>
  <si>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</si>
  <si>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</si>
  <si>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</si>
  <si>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</si>
  <si>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</si>
  <si>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</si>
  <si>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</si>
  <si>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</si>
  <si>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</si>
  <si>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</si>
  <si>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</si>
  <si>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</si>
  <si>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</si>
  <si>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</si>
  <si>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</si>
  <si>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</si>
  <si>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</si>
  <si>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</si>
  <si>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</si>
  <si>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</si>
  <si>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</si>
  <si>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</si>
  <si>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</si>
  <si>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</si>
  <si>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</si>
  <si>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</si>
  <si>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</si>
  <si>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</si>
  <si>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</si>
  <si>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</si>
  <si>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</si>
  <si>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</si>
  <si>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</si>
  <si>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</si>
  <si>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</si>
  <si>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</si>
  <si>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</si>
  <si>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</si>
  <si>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</si>
  <si>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</si>
  <si>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</si>
  <si>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</si>
  <si>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</si>
  <si>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</si>
  <si>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</si>
  <si>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</si>
  <si>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</si>
  <si>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</si>
  <si>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</si>
  <si>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</si>
  <si>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>Артроскопија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</si>
  <si>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</si>
  <si>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</si>
  <si>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</si>
  <si>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</si>
  <si>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</si>
  <si>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</si>
  <si>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</si>
  <si>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</si>
  <si>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</si>
  <si>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</si>
  <si>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</si>
  <si>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</si>
  <si>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</si>
  <si>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</si>
  <si>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</si>
  <si>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</si>
  <si>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</si>
  <si>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</si>
  <si>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</si>
  <si>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</si>
  <si>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</si>
  <si>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</si>
  <si>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</si>
  <si>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</si>
  <si>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</si>
  <si>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</si>
  <si>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</si>
  <si>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</si>
  <si>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</si>
  <si>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</si>
  <si>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</si>
  <si>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</si>
  <si>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</si>
  <si>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</si>
  <si>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</si>
  <si>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</si>
  <si>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</si>
  <si>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</si>
  <si>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</si>
  <si>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</si>
  <si>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</si>
  <si>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</si>
  <si>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</si>
  <si>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</si>
  <si>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</si>
  <si>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</si>
  <si>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</si>
  <si>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</si>
  <si>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</si>
  <si>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</si>
  <si>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</si>
  <si>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</si>
  <si>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</si>
  <si>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</si>
  <si>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</si>
  <si>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</si>
  <si>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</si>
  <si>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</si>
  <si>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</si>
  <si>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</si>
  <si>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</si>
  <si>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</si>
  <si>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</si>
  <si>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</si>
  <si>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</si>
  <si>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</si>
  <si>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</si>
  <si>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</si>
  <si>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</si>
  <si>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</si>
  <si>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</si>
  <si>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</si>
  <si>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</si>
  <si>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</si>
  <si>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</si>
  <si>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</si>
  <si>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</si>
  <si>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</si>
  <si>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</si>
  <si>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</si>
  <si>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</si>
  <si>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</si>
  <si>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</si>
  <si>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</si>
  <si>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</si>
  <si>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</si>
  <si>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</si>
  <si>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</si>
  <si>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</si>
  <si>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</si>
  <si>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</si>
  <si>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</si>
  <si>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</si>
  <si>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</si>
  <si>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</si>
  <si>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</si>
  <si>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Интервенције на коронарним крвним судовима код акутног инфаркта миокарда, без КК</t>
  </si>
  <si>
    <t>F11A</t>
  </si>
  <si>
    <t>Ампутација због поремећаја циркулаторног система, осим горњих екстремитета и прста на нози, са врло тешким КК</t>
  </si>
  <si>
    <t>F11B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</si>
  <si>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</si>
  <si>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</si>
  <si>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</si>
  <si>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</si>
  <si>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</si>
  <si>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</si>
  <si>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</si>
  <si>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</si>
  <si>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</si>
  <si>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</si>
  <si>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</si>
  <si>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</si>
  <si>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</si>
  <si>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</si>
  <si>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</si>
  <si>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</si>
  <si>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</si>
  <si>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</si>
  <si>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</si>
  <si>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</si>
  <si>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</si>
  <si>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</si>
  <si>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</si>
  <si>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</si>
  <si>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</si>
  <si>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</si>
  <si>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</si>
  <si>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</si>
  <si>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</si>
  <si>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</si>
  <si>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</si>
  <si>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</si>
  <si>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</si>
  <si>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</si>
  <si>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</si>
  <si>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</si>
  <si>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</si>
  <si>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</si>
  <si>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</si>
  <si>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</si>
  <si>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</si>
  <si>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</si>
  <si>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</si>
  <si>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</si>
  <si>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</si>
  <si>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</si>
  <si>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</si>
  <si>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</si>
  <si>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</si>
  <si>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</si>
  <si>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</si>
  <si>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</si>
  <si>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</si>
  <si>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</si>
  <si>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</si>
  <si>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</si>
  <si>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</si>
  <si>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</si>
  <si>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</si>
  <si>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</si>
  <si>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</si>
  <si>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</si>
  <si>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</si>
  <si>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</si>
  <si>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</si>
  <si>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</si>
  <si>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</si>
  <si>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</si>
  <si>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</si>
  <si>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</si>
  <si>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</si>
  <si>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</si>
  <si>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</si>
  <si>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</si>
  <si>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</si>
  <si>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</si>
  <si>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</si>
  <si>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</si>
  <si>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</si>
  <si>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</si>
  <si>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</si>
  <si>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</si>
  <si>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</si>
  <si>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</si>
  <si>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</si>
  <si>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</si>
  <si>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</si>
  <si>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</si>
  <si>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</si>
  <si>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</si>
  <si>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</si>
  <si>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</si>
  <si>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</si>
  <si>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t>F72B</t>
  </si>
  <si>
    <t>F73A</t>
  </si>
  <si>
    <t>Синкопа и колапс, са врло тешким или тешким KK</t>
  </si>
  <si>
    <t>F73B</t>
  </si>
  <si>
    <t>Ексцизија аналане фистула-фистулектомија</t>
  </si>
  <si>
    <t>46465-00</t>
  </si>
  <si>
    <t>Ампутација прста</t>
  </si>
  <si>
    <t>31230-05</t>
  </si>
  <si>
    <t>11602-00</t>
  </si>
  <si>
    <t xml:space="preserve"> Испитивање и снимање периферних вена у једном или више екстремитета при одмарању, коришћњем ЦW доплера или пулсног доплера</t>
  </si>
  <si>
    <t>Узимање материјала са коже и видљивих слузокожа за микролошки, бактериолошки и цитолошки преглед</t>
  </si>
  <si>
    <t>30010-00</t>
  </si>
  <si>
    <t>Превијање опекотине, мање од 10% површине тела је превијено</t>
  </si>
  <si>
    <t>Обрада  опекотине,мање од 10%  површине тела је обрађено или ексцидирано</t>
  </si>
  <si>
    <t>30075-12</t>
  </si>
  <si>
    <t>Биопсија желуца</t>
  </si>
  <si>
    <t>30094-00</t>
  </si>
  <si>
    <t>30216-00</t>
  </si>
  <si>
    <t>30216-01</t>
  </si>
  <si>
    <t>Аспирација апсцеса из коже и подкожног ткива</t>
  </si>
  <si>
    <t>30216-02</t>
  </si>
  <si>
    <t>Остале аспирације из коже и подкожног ткива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</si>
  <si>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</si>
  <si>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</si>
  <si>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</si>
  <si>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</si>
  <si>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55048-00</t>
  </si>
  <si>
    <t>Ултразвучни преглед скротума</t>
  </si>
  <si>
    <t>55070-00</t>
  </si>
  <si>
    <t>Ултразвучни прегледдојке,унилатерално</t>
  </si>
  <si>
    <t>55238-00</t>
  </si>
  <si>
    <t>Ултразвучни дуплекс  преглед артерија или бајпаса доњих екстремитета унилатерално</t>
  </si>
  <si>
    <t>55244-00</t>
  </si>
  <si>
    <t>Ултразвучни дуплекс преглед вена доњих екстремитета,унилатерални</t>
  </si>
  <si>
    <t>55244-01</t>
  </si>
  <si>
    <t>Ултразвучни дуплекс преглед вена доњих екстремитета,билатерално</t>
  </si>
  <si>
    <t>55248-00</t>
  </si>
  <si>
    <t>Ултразвучни дуплекс преглед артерија или бајпаса горњих екстремитета ,унилатерално</t>
  </si>
  <si>
    <t>55276-00</t>
  </si>
  <si>
    <t>Ултразвучни  дуплекс преглед аорте,интраабдоминалних и илијачнихартерија или доње шупње вене и илијачних вена</t>
  </si>
  <si>
    <t xml:space="preserve"> Примена лека за респираторни систем помоћу небулизатора</t>
  </si>
  <si>
    <t>92076-00</t>
  </si>
  <si>
    <t xml:space="preserve">Уклањање импактираног фецеса </t>
  </si>
  <si>
    <t xml:space="preserve">Уклањање дрена из трбуха </t>
  </si>
  <si>
    <t>Субкутано давање фармаколошког средства, анти-инфективно средство</t>
  </si>
  <si>
    <t>Орално давање фармаколошког средства, друго и некласификовано средство</t>
  </si>
  <si>
    <t>009159</t>
  </si>
  <si>
    <t>Интраорална инцизија апсцеса</t>
  </si>
  <si>
    <t>90338-00</t>
  </si>
  <si>
    <t>Инцизија ректума или ануса</t>
  </si>
  <si>
    <t>92097-00</t>
  </si>
  <si>
    <t>Уклањање Т дрена ,осталих дренова из билијарног тракта</t>
  </si>
  <si>
    <t>Ексцизија дебридмен меког ткива</t>
  </si>
  <si>
    <t>30224-01</t>
  </si>
  <si>
    <t>90686-00</t>
  </si>
  <si>
    <t>Обрада опекотине без ексцизије</t>
  </si>
  <si>
    <t>30114-00</t>
  </si>
  <si>
    <t>55238-01</t>
  </si>
  <si>
    <t>Ултразвучни дуплекс преглед артерија или бајпаса доњих екстремитета ,билатерални</t>
  </si>
  <si>
    <t>55252-00</t>
  </si>
  <si>
    <t>Ултразвучни дуплекс прегледа вена горњих екстремитета,унилатерално</t>
  </si>
  <si>
    <t>55804-00</t>
  </si>
  <si>
    <t>55828-00</t>
  </si>
  <si>
    <t>Ултразвучни преглед колена</t>
  </si>
  <si>
    <t>55832-00</t>
  </si>
  <si>
    <t>Ултразвучни преглед подколенице</t>
  </si>
  <si>
    <t>92037-00</t>
  </si>
  <si>
    <t>Испирање назогастричне сонде</t>
  </si>
  <si>
    <t>14200-00</t>
  </si>
  <si>
    <t>Гастрична лаважа</t>
  </si>
  <si>
    <t>Биопсија дојке иглом</t>
  </si>
  <si>
    <t>92066-00</t>
  </si>
  <si>
    <t>Пласирање цеви у ректум</t>
  </si>
  <si>
    <t>92071-00</t>
  </si>
  <si>
    <t>Мануелна редукција херније</t>
  </si>
  <si>
    <t>Уклањање шавова ,некласификовано на другом месту</t>
  </si>
  <si>
    <t>Субкутано давање фарм.сред,друго и некласификовано</t>
  </si>
  <si>
    <t>Неки други начин давања фарм.средства, анти инфективно средство</t>
  </si>
  <si>
    <t>Неназначен начин давања фарм.средств.</t>
  </si>
  <si>
    <t>241023</t>
  </si>
  <si>
    <t>Саветовање или информисање медицинског особља о леку(начин деловања индикације, упозорења , контраиндикација, интеракције и начин делованја режим издавања доступност</t>
  </si>
  <si>
    <t>Узроковање и слање матерјала за лабараторијско испитивање</t>
  </si>
  <si>
    <t>600339</t>
  </si>
  <si>
    <t>Трансфузија крвних компонети и деривата</t>
  </si>
  <si>
    <t>92078-00</t>
  </si>
  <si>
    <t>Замена(назогастричне сонде или цеви езофагостоме</t>
  </si>
  <si>
    <t>92101-00</t>
  </si>
  <si>
    <t>Интравенска постпроцедуална инфузија аналгетика</t>
  </si>
  <si>
    <t>Удружене здравсревене процедуре, дијатетика</t>
  </si>
  <si>
    <t>96021-00</t>
  </si>
  <si>
    <t>96066-00</t>
  </si>
  <si>
    <t>Првентивно саветовање или подучавање</t>
  </si>
  <si>
    <t>Саветовање и подучавање о исхрани/ дневном уносу хране</t>
  </si>
  <si>
    <t>96098-00</t>
  </si>
  <si>
    <t>Парентерална нутритивна подршка</t>
  </si>
  <si>
    <t>Интравенско давање фармаколошког средства, тромболитичко средство</t>
  </si>
  <si>
    <t>Интравенско давање фарамаколошког сресдтва , инсулин</t>
  </si>
  <si>
    <t>96206-06</t>
  </si>
  <si>
    <t>Неназначен начин давања фарм.средств. Инсулин</t>
  </si>
  <si>
    <t>31423-00</t>
  </si>
  <si>
    <t>55084-00</t>
  </si>
  <si>
    <t>Ултразвучни преглед бешике</t>
  </si>
  <si>
    <t>55808-00</t>
  </si>
  <si>
    <t>Ултразвучни преглед рамена или надлактице</t>
  </si>
  <si>
    <t>55812-002</t>
  </si>
  <si>
    <t>Ултразвучни преглед трбушног зида</t>
  </si>
  <si>
    <t>55824-00</t>
  </si>
  <si>
    <t>96205-08</t>
  </si>
  <si>
    <t>Неки други начин давања фарм.средства,електролит</t>
  </si>
  <si>
    <t>55816-01</t>
  </si>
  <si>
    <t>Репарација ране на кожи и подкожном ткиву осталих области површинска</t>
  </si>
  <si>
    <t>Бипсија коже и поткожног ткива</t>
  </si>
  <si>
    <t>96206-02</t>
  </si>
  <si>
    <t>Неназначен начин давања фармаколошког сред.,антиинфективно средство</t>
  </si>
  <si>
    <t>55076-00</t>
  </si>
  <si>
    <t>Ултразвучни преглед дојке , билатерални</t>
  </si>
  <si>
    <t>90568-02</t>
  </si>
  <si>
    <t>22007-01</t>
  </si>
  <si>
    <t>U8187401</t>
  </si>
  <si>
    <t>U8187404</t>
  </si>
  <si>
    <t>U8187414</t>
  </si>
  <si>
    <t>56221-00</t>
  </si>
  <si>
    <t>Компјутеризована томографија кичме, торакалне  регије</t>
  </si>
  <si>
    <t>56223-00</t>
  </si>
  <si>
    <t>Компјутеризована томографија кичме, лумбосакралне  регије</t>
  </si>
  <si>
    <t>56224-00</t>
  </si>
  <si>
    <t>Компјутеризована томографија кичме  са интравенском применом контрастног средства,цервикалне регије</t>
  </si>
  <si>
    <t>56549-01</t>
  </si>
  <si>
    <t>Компјутеризована томографија колена</t>
  </si>
  <si>
    <t>56619-00</t>
  </si>
  <si>
    <t>Компјутеризована томографија екстремитета</t>
  </si>
  <si>
    <t>56625-00</t>
  </si>
  <si>
    <t>Компјутеризована томографија екстремитета са интравенском применом контр.средства</t>
  </si>
  <si>
    <t>Магнетна резонанца (у загради уписати број апарата и број смена)</t>
  </si>
  <si>
    <t>90901-10</t>
  </si>
  <si>
    <t>Магнетна резонанца дојке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</si>
  <si>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</si>
  <si>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</si>
  <si>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</si>
  <si>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Неназначен начин давања фарм сред.друго и некласификовано фарм.сред.</t>
  </si>
  <si>
    <t>Амниоскопија</t>
  </si>
  <si>
    <t>90481-00</t>
  </si>
  <si>
    <t>Сутура повреда перинеума првог или другог степана</t>
  </si>
  <si>
    <t>92513-19</t>
  </si>
  <si>
    <t>Инфилтрација локалног анестетика, АСА 19</t>
  </si>
  <si>
    <t>Остале услуге укупно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</si>
  <si>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</si>
  <si>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</si>
  <si>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</si>
  <si>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</si>
  <si>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</si>
  <si>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</si>
  <si>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</si>
  <si>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</si>
  <si>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</si>
  <si>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</si>
  <si>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</si>
  <si>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</si>
  <si>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</si>
  <si>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</si>
  <si>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</si>
  <si>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</si>
  <si>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</si>
  <si>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</si>
  <si>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</si>
  <si>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</si>
  <si>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</si>
  <si>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</si>
  <si>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</si>
  <si>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</si>
  <si>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</si>
  <si>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</si>
  <si>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</si>
  <si>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Оделење  акушерско</t>
  </si>
  <si>
    <t>090043</t>
  </si>
  <si>
    <t>Информативни интервију социјалног радника</t>
  </si>
  <si>
    <t>090045</t>
  </si>
  <si>
    <t>Социотерапијски рад са члановима породице или колектива</t>
  </si>
  <si>
    <t>30029-00</t>
  </si>
  <si>
    <t>Репарација ране на кожи и поткожном ткиву осталих области, која укључује меко ткиво</t>
  </si>
  <si>
    <t>Катетеризација мокраћне бешике – кроз уретру</t>
  </si>
  <si>
    <t>90465-00</t>
  </si>
  <si>
    <t>Индукција порођаја окситоцином</t>
  </si>
  <si>
    <t>90465-01</t>
  </si>
  <si>
    <t>Индукција порођаја простагландином</t>
  </si>
  <si>
    <t>90466-00</t>
  </si>
  <si>
    <t>Активно вођење порођаја применом лекова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</si>
  <si>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</si>
  <si>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</si>
  <si>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</si>
  <si>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</si>
  <si>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90470-01</t>
  </si>
  <si>
    <t>Карлични порођај уз ручну помоћ</t>
  </si>
  <si>
    <t>90472-00</t>
  </si>
  <si>
    <t>Епизиотомија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</si>
  <si>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</si>
  <si>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</si>
  <si>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</si>
  <si>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</si>
  <si>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</si>
  <si>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90721-00</t>
  </si>
  <si>
    <t>Мануелни преглед дојке</t>
  </si>
  <si>
    <t xml:space="preserve">Остале терапије обогаћивања кисеоника/ом </t>
  </si>
  <si>
    <t>92063-00</t>
  </si>
  <si>
    <t>Трансфузија плазма експандера</t>
  </si>
  <si>
    <t>92173-00</t>
  </si>
  <si>
    <t>Пасивна имунизација са Рх(Д) имуноглобулином</t>
  </si>
  <si>
    <t>130207</t>
  </si>
  <si>
    <t>Узимање материјала са коже и видљивих слузокожа за микробиолошки и цитолошки преглед</t>
  </si>
  <si>
    <t>Узорковање и слање материјала за лабораторијска испитивања</t>
  </si>
  <si>
    <t>90460-00</t>
  </si>
  <si>
    <t>90471-02</t>
  </si>
  <si>
    <t>Унутрашњи окрет плода</t>
  </si>
  <si>
    <t>92029-00</t>
  </si>
  <si>
    <t>Лаважа носница</t>
  </si>
  <si>
    <t>Примена лека за респираторни систем помоћу небулузатора</t>
  </si>
  <si>
    <t>92203-00</t>
  </si>
  <si>
    <t>Екстракција млека из дојке у лактацији</t>
  </si>
  <si>
    <t>Орално давање.фарм.средст,антиинфективно</t>
  </si>
  <si>
    <t>Примена тетанусног антитоксина</t>
  </si>
  <si>
    <t>96197-03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</si>
  <si>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</si>
  <si>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39000-00</t>
  </si>
  <si>
    <t>Лумбална пункција</t>
  </si>
  <si>
    <t>92151-00</t>
  </si>
  <si>
    <t>Вакцинација  против беснила</t>
  </si>
  <si>
    <t>92175-00</t>
  </si>
  <si>
    <t>96067-00</t>
  </si>
  <si>
    <t>Саветовање или подучавање о исхрани о дневном уносу хране</t>
  </si>
  <si>
    <t xml:space="preserve">Саветовање или подучавање о одржавању здравља и опоравку </t>
  </si>
  <si>
    <t>Интрамускуларно давање фармаколошког средства, анти-инфективно средство</t>
  </si>
  <si>
    <t>Интрамускуларно давање фармаколошког средства, стероид</t>
  </si>
  <si>
    <t>Катетеризација мокраћне бешикекроз уретру</t>
  </si>
  <si>
    <t>Интрамускуларно давање фармаколошког средства, хранљива супстанца</t>
  </si>
  <si>
    <t>Интрамускуларно давање фармаколошког средства, друго и неозначено средство</t>
  </si>
  <si>
    <t>Интравенско давање фармаколошког средства, антиинфективно средство</t>
  </si>
  <si>
    <t>Интравенско давање фармаколошког средства, друго и некласификовано  средство</t>
  </si>
  <si>
    <t>Субкутано давање фармаколошког средства ,тромболитичко средство</t>
  </si>
  <si>
    <t>Орално давање фарм.средст.друго и некласификовано фармаколошко средство</t>
  </si>
  <si>
    <t>Појединачна пријава заразне болести</t>
  </si>
  <si>
    <t>Евидентирање заразне болести</t>
  </si>
  <si>
    <t>Узорковање и слање материјала за лабораторијско испитивање</t>
  </si>
  <si>
    <t>92036-00</t>
  </si>
  <si>
    <t>Пласирање назогастричне сонде</t>
  </si>
  <si>
    <t>Испирање катетера,некласификовано на другом месту</t>
  </si>
  <si>
    <t>96020-00</t>
  </si>
  <si>
    <t>Процена интегритета коже</t>
  </si>
  <si>
    <t>Општа болница"Стефан Високи"Смедеревска Паланка</t>
  </si>
  <si>
    <t>Организациона једицина</t>
  </si>
  <si>
    <t>Служба урологије</t>
  </si>
  <si>
    <t>Шифра</t>
  </si>
  <si>
    <t>Назив</t>
  </si>
  <si>
    <t>Амбулантни</t>
  </si>
  <si>
    <t>Стационарни</t>
  </si>
  <si>
    <t>000001</t>
  </si>
  <si>
    <t>Специјалистички преглед први</t>
  </si>
  <si>
    <t>000002</t>
  </si>
  <si>
    <t>Специјалистички преглед контролни</t>
  </si>
  <si>
    <t>Прегледи у оквиру организованог скрининга рака*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</si>
  <si>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</si>
  <si>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</si>
  <si>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Ургентно - пријемна служба</t>
  </si>
  <si>
    <t>000005</t>
  </si>
  <si>
    <t>Специјалистички преглед први - доцента и примаријуса</t>
  </si>
  <si>
    <t>Служба психијатрије</t>
  </si>
  <si>
    <t>090061</t>
  </si>
  <si>
    <t>Служба за плућне болести</t>
  </si>
  <si>
    <t xml:space="preserve">Служба дечје болести </t>
  </si>
  <si>
    <t>Служба ортопедије са трауматологијом</t>
  </si>
  <si>
    <t xml:space="preserve">Оториноларингологија </t>
  </si>
  <si>
    <t>Служба опште хирургије</t>
  </si>
  <si>
    <t>Служба офталмологије са ортоптиком</t>
  </si>
  <si>
    <t>000006</t>
  </si>
  <si>
    <t>Специјалистички преглед контролни - доцента и примаријуса</t>
  </si>
  <si>
    <t>Служба неурологије</t>
  </si>
  <si>
    <t>Служба онколошшке дневне болнице</t>
  </si>
  <si>
    <t>Служба интерне медицине</t>
  </si>
  <si>
    <t>Служба физикалне медицине и рехабилитације</t>
  </si>
  <si>
    <t>600001</t>
  </si>
  <si>
    <t>Специјалистички преглед физијатра</t>
  </si>
  <si>
    <t>600002</t>
  </si>
  <si>
    <t>Специјалистички преглед физијатра-контролни</t>
  </si>
  <si>
    <t>Служба за инфективне болести</t>
  </si>
  <si>
    <t>Оделење гинекологије</t>
  </si>
  <si>
    <t>Служба трансфузије крви</t>
  </si>
  <si>
    <t>Табела бр.16.</t>
  </si>
  <si>
    <t>Р.
бр</t>
  </si>
  <si>
    <t>КОРИСНИЦИ</t>
  </si>
  <si>
    <t>БРОЈ ПАЦИЈЕНАТА НА ТЕРАПИЈИ</t>
  </si>
  <si>
    <t>ТЕРАПИЈСКЕ И РЕХАБИЛИТАЦИОНЕ УСЛУГЕ</t>
  </si>
  <si>
    <t>ОСИГУРАНА ЛИЦА РЗЗО</t>
  </si>
  <si>
    <t>СВЕГА</t>
  </si>
  <si>
    <t>ЕЛЕКТРО</t>
  </si>
  <si>
    <t>КИНЕЗИТЕРАПИЈА</t>
  </si>
  <si>
    <t>УЛТРА</t>
  </si>
  <si>
    <t>МАГНЕТ.</t>
  </si>
  <si>
    <t>ПАРАФИНО</t>
  </si>
  <si>
    <t>ОСТАЛО</t>
  </si>
  <si>
    <t>ТЕРАПИЈА</t>
  </si>
  <si>
    <t>ИНДИВИДУАЛНА</t>
  </si>
  <si>
    <t>ГРУПНА</t>
  </si>
  <si>
    <t>ЗВУК</t>
  </si>
  <si>
    <t>АМБУЛАНТНИ</t>
  </si>
  <si>
    <t>СТАЦИОНАРНИ</t>
  </si>
  <si>
    <t>1  Парафино, инфраруж и криотерапија</t>
  </si>
  <si>
    <t>Табела 12.</t>
  </si>
  <si>
    <t>Дијагностички сродне групе (ДСГ)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</si>
  <si>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</si>
  <si>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</si>
  <si>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</si>
  <si>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</si>
  <si>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</si>
  <si>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</si>
  <si>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</si>
  <si>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</si>
  <si>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</si>
  <si>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</si>
  <si>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</si>
  <si>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</si>
  <si>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</si>
  <si>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</si>
  <si>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</si>
  <si>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</si>
  <si>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</si>
  <si>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</si>
  <si>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</si>
  <si>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</si>
  <si>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</si>
  <si>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</si>
  <si>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</si>
  <si>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</si>
  <si>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</si>
  <si>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</si>
  <si>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</si>
  <si>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</si>
  <si>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</si>
  <si>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</si>
  <si>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</si>
  <si>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</si>
  <si>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</si>
  <si>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</si>
  <si>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</si>
  <si>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</si>
  <si>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</si>
  <si>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</si>
  <si>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</si>
  <si>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</si>
  <si>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</si>
  <si>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</si>
  <si>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</si>
  <si>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</si>
  <si>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</si>
  <si>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</si>
  <si>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</si>
  <si>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</si>
  <si>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</si>
  <si>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</si>
  <si>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</si>
  <si>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</si>
  <si>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</si>
  <si>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</si>
  <si>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</si>
  <si>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</si>
  <si>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</si>
  <si>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</si>
  <si>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</si>
  <si>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</si>
  <si>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</si>
  <si>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</si>
  <si>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</si>
  <si>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</si>
  <si>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</si>
  <si>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</si>
  <si>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</si>
  <si>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</si>
  <si>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</si>
  <si>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</si>
  <si>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</si>
  <si>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</si>
  <si>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</si>
  <si>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</si>
  <si>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</si>
  <si>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</si>
  <si>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</si>
  <si>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</si>
  <si>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</si>
  <si>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</si>
  <si>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</si>
  <si>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</si>
  <si>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</si>
  <si>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</si>
  <si>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</si>
  <si>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</si>
  <si>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</si>
  <si>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</si>
  <si>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</si>
  <si>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</si>
  <si>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</si>
  <si>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</si>
  <si>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</si>
  <si>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</si>
  <si>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</si>
  <si>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</si>
  <si>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</si>
  <si>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</si>
  <si>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</si>
  <si>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</si>
  <si>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</si>
  <si>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</si>
  <si>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</si>
  <si>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</si>
  <si>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</si>
  <si>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</si>
  <si>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</si>
  <si>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</si>
  <si>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</si>
  <si>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</si>
  <si>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</si>
  <si>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</si>
  <si>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</si>
  <si>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</si>
  <si>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</si>
  <si>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</si>
  <si>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</si>
  <si>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</si>
  <si>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</si>
  <si>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</si>
  <si>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</si>
  <si>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</si>
  <si>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</si>
  <si>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</si>
  <si>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</si>
  <si>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</si>
  <si>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</si>
  <si>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</si>
  <si>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</si>
  <si>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</si>
  <si>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</si>
  <si>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</si>
  <si>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</si>
  <si>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</si>
  <si>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</si>
  <si>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</si>
  <si>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</si>
  <si>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</si>
  <si>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</si>
  <si>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</si>
  <si>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</si>
  <si>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</si>
  <si>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</si>
  <si>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</si>
  <si>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</si>
  <si>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</si>
  <si>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</si>
  <si>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</si>
  <si>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</si>
  <si>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</si>
  <si>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</si>
  <si>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</si>
  <si>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</si>
  <si>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</si>
  <si>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</si>
  <si>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</si>
  <si>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</si>
  <si>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</si>
  <si>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</si>
  <si>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</si>
  <si>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</si>
  <si>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</si>
  <si>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</si>
  <si>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</si>
  <si>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</si>
  <si>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</si>
  <si>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</si>
  <si>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>Знаци и симптоми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</si>
  <si>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</si>
  <si>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</si>
  <si>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</si>
  <si>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</si>
  <si>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</si>
  <si>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</si>
  <si>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</si>
  <si>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</si>
  <si>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</si>
  <si>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</si>
  <si>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</si>
  <si>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</si>
  <si>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</si>
  <si>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</si>
  <si>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</si>
  <si>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</si>
  <si>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</si>
  <si>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</si>
  <si>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</si>
  <si>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</si>
  <si>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</si>
  <si>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</si>
  <si>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</si>
  <si>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</si>
  <si>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</si>
  <si>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</si>
  <si>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</si>
  <si>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</si>
  <si>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</si>
  <si>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</si>
  <si>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</si>
  <si>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</si>
  <si>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</si>
  <si>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</si>
  <si>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</si>
  <si>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</si>
  <si>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</si>
  <si>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</si>
  <si>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</si>
  <si>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</si>
  <si>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</si>
  <si>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</si>
  <si>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</si>
  <si>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</si>
  <si>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</si>
  <si>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Компјутеризована томографија средњег ува и темпоралне кости мса употребом контрастног средства,обострана</t>
  </si>
  <si>
    <t>56016-06</t>
  </si>
  <si>
    <t>Компјутеризована томографија средњег ува, темпоралне кости и мозга,обострана</t>
  </si>
  <si>
    <t>56022-01</t>
  </si>
  <si>
    <t>Компјутеризована томографија параназалног синуса</t>
  </si>
  <si>
    <t>56030-00</t>
  </si>
  <si>
    <t>Компјутеризована томографија фацијалних костију, параназалног синуса и мозга</t>
  </si>
  <si>
    <t>56101-00</t>
  </si>
  <si>
    <t>Компјутеризована томографија меких ткива врата</t>
  </si>
  <si>
    <t>56107-00</t>
  </si>
  <si>
    <t>Компјутеризована томографија меких ткива врата са интравенском применом контрастног средства</t>
  </si>
  <si>
    <t>56301-00</t>
  </si>
  <si>
    <t>Компјутеризована томографија грудног коша</t>
  </si>
  <si>
    <t>56301-01</t>
  </si>
  <si>
    <t>Компјутеризована томографија грудног коша и абдомена</t>
  </si>
  <si>
    <t>56307-00</t>
  </si>
  <si>
    <t>Компјутеризована томографија грудног коша са интравенском применом контрастног средства</t>
  </si>
  <si>
    <t>56307-01</t>
  </si>
  <si>
    <t>Компјутеризована томографија грудног коша и абдомена са интравенском применом контрастног средства</t>
  </si>
  <si>
    <t>56401-00</t>
  </si>
  <si>
    <t>Компјутеризована томографија абдомена</t>
  </si>
  <si>
    <t>56407-00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</si>
  <si>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</si>
  <si>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</si>
  <si>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</si>
  <si>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</si>
  <si>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</si>
  <si>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</si>
  <si>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</si>
  <si>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</si>
  <si>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</si>
  <si>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</si>
  <si>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</si>
  <si>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</si>
  <si>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</si>
  <si>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</si>
  <si>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</si>
  <si>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</si>
  <si>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</si>
  <si>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</si>
  <si>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</si>
  <si>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</si>
  <si>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>Миринготомија и инсерција тубуса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</si>
  <si>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</si>
  <si>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</si>
  <si>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</si>
  <si>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</si>
  <si>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</si>
  <si>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>Вађење и поправка зуба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</si>
  <si>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</si>
  <si>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</si>
  <si>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</si>
  <si>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</si>
  <si>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</si>
  <si>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</si>
  <si>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</si>
  <si>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</si>
  <si>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Шифра услуге</t>
  </si>
  <si>
    <t>Назив услуге</t>
  </si>
  <si>
    <t>16511-00</t>
  </si>
  <si>
    <t>Примена серклажа на грлић материце</t>
  </si>
  <si>
    <t>16520-02</t>
  </si>
  <si>
    <t>92141-00</t>
  </si>
  <si>
    <t>Уклањање дрена из трбуха</t>
  </si>
  <si>
    <t>92195-00</t>
  </si>
  <si>
    <t>96080-00</t>
  </si>
  <si>
    <t>Саветовање или подучавање о планирању породице припремању за родитељство</t>
  </si>
  <si>
    <t>96197-07</t>
  </si>
  <si>
    <t>Интрамускуларно давање фармаколошког средства, хранљива субст. фармаколошко средство</t>
  </si>
  <si>
    <t>96197-08</t>
  </si>
  <si>
    <t>Интрамускуларно давање фармаколошког средства,електролита</t>
  </si>
  <si>
    <t>96199-01</t>
  </si>
  <si>
    <t>Интравенско давање фармаколошког средства, тромболитичко</t>
  </si>
  <si>
    <t>96199-02</t>
  </si>
  <si>
    <t>Интравенско давање фармаколошког средства, антиинфективно средст.</t>
  </si>
  <si>
    <t>96199-03</t>
  </si>
  <si>
    <t>Интравенско давање фармаколошког средства, стероид</t>
  </si>
  <si>
    <t>96199-06</t>
  </si>
  <si>
    <t>Интравенско давање фармаколошког средства, инсулин</t>
  </si>
  <si>
    <t>96200-01</t>
  </si>
  <si>
    <t>Субкутано давање.фарм.средст,тромболитичко</t>
  </si>
  <si>
    <t>96200-02</t>
  </si>
  <si>
    <t>Субкутано давање.фарм.средст,антиинфективно</t>
  </si>
  <si>
    <t>96200-06</t>
  </si>
  <si>
    <t>Субкутано давање.фарм.средст,инсулин</t>
  </si>
  <si>
    <t>96203-01</t>
  </si>
  <si>
    <t>96203-03</t>
  </si>
  <si>
    <t>Орално давање фарм.сред. ,стероид</t>
  </si>
  <si>
    <t>96203-04</t>
  </si>
  <si>
    <t>Контролисао</t>
  </si>
  <si>
    <t>Јасмина Стевановић</t>
  </si>
  <si>
    <t>Зоран Гачић</t>
  </si>
  <si>
    <t>Примена антитетанусног токсина</t>
  </si>
  <si>
    <t>Интравенско давање фарм.средства ,инсулин</t>
  </si>
  <si>
    <t>Обука за употребу и привикавања на инвалидна колица</t>
  </si>
  <si>
    <t>Поступак одржавања континуиране вентилаторне подршке 24 сати и 96сати</t>
  </si>
  <si>
    <t>16573-00</t>
  </si>
  <si>
    <t>Салпингектомија са уклањањем трудноће у јајоводу</t>
  </si>
  <si>
    <t>35713-04</t>
  </si>
  <si>
    <t>Оваријална цистектомија, једнострана</t>
  </si>
  <si>
    <t>35713-07</t>
  </si>
  <si>
    <t>Овариектомија, једнострана</t>
  </si>
  <si>
    <t>35713-09</t>
  </si>
  <si>
    <t>Салпингектомија, једнострана</t>
  </si>
  <si>
    <t>30390-00</t>
  </si>
  <si>
    <t>Лапароскопија</t>
  </si>
  <si>
    <t>35638-01</t>
  </si>
  <si>
    <t>Лапароскопска парцијална овариектомија</t>
  </si>
  <si>
    <t>30075-17</t>
  </si>
  <si>
    <t>Биопсија трбушног зида или пупка</t>
  </si>
  <si>
    <t>УКУПНО ОПЕРАЦИЈЕ</t>
  </si>
  <si>
    <t>Остале услуге</t>
  </si>
  <si>
    <t>16512-00</t>
  </si>
  <si>
    <t>Скидање конца серклажа</t>
  </si>
  <si>
    <t>16514-01</t>
  </si>
  <si>
    <t>Екстерни ЦТГ мониторинг фетуса</t>
  </si>
  <si>
    <t>30055-00</t>
  </si>
  <si>
    <t>Превијање ране</t>
  </si>
  <si>
    <t>35503-00</t>
  </si>
  <si>
    <t>Убацивање интраутериног уређаја (ИУД)</t>
  </si>
  <si>
    <t>35506-02</t>
  </si>
  <si>
    <t>Уклањање интраутериног уређаја</t>
  </si>
  <si>
    <t>35513-00</t>
  </si>
  <si>
    <t>Лечење цисте Бартолинијеве жлезде</t>
  </si>
  <si>
    <t>35520-00</t>
  </si>
  <si>
    <t xml:space="preserve">Лечење апсцеса Бартолинијеве жлезде </t>
  </si>
  <si>
    <t>35539-03</t>
  </si>
  <si>
    <t>Биопсија вагине</t>
  </si>
  <si>
    <t>35608-02</t>
  </si>
  <si>
    <t>Биопсија грлића материце</t>
  </si>
  <si>
    <t>35611-00</t>
  </si>
  <si>
    <t>Полипектомија грлића материце</t>
  </si>
  <si>
    <t>35614-00</t>
  </si>
  <si>
    <t>Колпоскопија</t>
  </si>
  <si>
    <t>35640-01</t>
  </si>
  <si>
    <t>Киретажа материце без дилатације цервикалног канала</t>
  </si>
  <si>
    <t>35643-03</t>
  </si>
  <si>
    <t xml:space="preserve">Дилатација и евакуација садржаја материце </t>
  </si>
  <si>
    <t>35646-00</t>
  </si>
  <si>
    <t>Радикална дијатермија промена на грлићу материце</t>
  </si>
  <si>
    <t>35703-00</t>
  </si>
  <si>
    <t>Тест проходности јајовода</t>
  </si>
  <si>
    <t>55731-00</t>
  </si>
  <si>
    <t>Ултразвучни преглед женског пелвиса</t>
  </si>
  <si>
    <t>90908-001</t>
  </si>
  <si>
    <t>Ултразвучни преглед регионалних лимфних чворова</t>
  </si>
  <si>
    <t>92103-00</t>
  </si>
  <si>
    <t xml:space="preserve"> Вагинално испирање</t>
  </si>
  <si>
    <t>92104-00</t>
  </si>
  <si>
    <t>Субтотална колектомија са анастомозом</t>
  </si>
  <si>
    <t>Ексцизија аналне фистуле која захвата донју половину аналног сфинктера</t>
  </si>
  <si>
    <t>Нефректомија ,једнострана</t>
  </si>
  <si>
    <t>44367-02</t>
  </si>
  <si>
    <t>Ампутација испод колена</t>
  </si>
  <si>
    <t>90339-00</t>
  </si>
  <si>
    <t>Затварање гастростомије</t>
  </si>
  <si>
    <t>Репарација ране на кожи и поткожном ткиву осталих области која уклјучује меко ткиво</t>
  </si>
  <si>
    <t>Репарација ране на кожи и поткожном ткиву лица или врата ,која уклјучује меко ткиво</t>
  </si>
  <si>
    <t>Одстрањење страног тела из меког ткива ,некласификовано на другом месту</t>
  </si>
  <si>
    <t>Аспирација апсцеса из коже и поткожног ткива</t>
  </si>
  <si>
    <t>30230-04</t>
  </si>
  <si>
    <t>Ексцизија лезије на кожи и поткожном ткиву прста шаке</t>
  </si>
  <si>
    <t>Инцизија и дренажа дојке</t>
  </si>
  <si>
    <t>Површинска локална</t>
  </si>
  <si>
    <t>31230-04</t>
  </si>
  <si>
    <t>90144-00</t>
  </si>
  <si>
    <t>Ексцизија лезија на тонзилама и аденоидима</t>
  </si>
  <si>
    <t>30052-02</t>
  </si>
  <si>
    <t>Репарација ране на усни</t>
  </si>
  <si>
    <t>Инцизија и дренажа апсцеса коже и поткожног ткива</t>
  </si>
  <si>
    <t>Ексцизија лезије на кожи и поткожном ткиву осталихобласти на глави</t>
  </si>
  <si>
    <t>Одстрањивање страногфб тела носа</t>
  </si>
  <si>
    <t>90136-00</t>
  </si>
  <si>
    <t>Остале репарације језика</t>
  </si>
  <si>
    <t>Инфилтрација локалног анестетика АСА-19</t>
  </si>
  <si>
    <t>Орално давање фармаколошког средства</t>
  </si>
  <si>
    <t>47384-01</t>
  </si>
  <si>
    <t>Отворена репозиција прелома тела улне</t>
  </si>
  <si>
    <t>47393-01</t>
  </si>
  <si>
    <t>Отворена репозиција прелома тела радијуса и улне са унутрашњом фик.</t>
  </si>
  <si>
    <t>50130-00</t>
  </si>
  <si>
    <t>Примена сполјашњег фиксатора ,некласификована на другом месту</t>
  </si>
  <si>
    <t>ЗА СТАЦИОНАРНЕ ЗДРАВСТВЕНЕ УСТАНОВЕ</t>
  </si>
  <si>
    <t>САДРЖАЈ</t>
  </si>
  <si>
    <t>Здравствени радници и сарадници на одељењима</t>
  </si>
  <si>
    <t>96203-06</t>
  </si>
  <si>
    <t>96203-09</t>
  </si>
  <si>
    <t>Орално давање фарм.сред. ,друго и некласификовано фарм.средс.</t>
  </si>
  <si>
    <t>96206-09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</si>
  <si>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</si>
  <si>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</si>
  <si>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</si>
  <si>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</si>
  <si>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</si>
  <si>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</si>
  <si>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</si>
  <si>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</si>
  <si>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</si>
  <si>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</si>
  <si>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</si>
  <si>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</si>
  <si>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</si>
  <si>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</si>
  <si>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</si>
  <si>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</si>
  <si>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</si>
  <si>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</si>
  <si>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</si>
  <si>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</si>
  <si>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</si>
  <si>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</si>
  <si>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ГРУДНО</t>
  </si>
  <si>
    <t>20*</t>
  </si>
  <si>
    <t>3*</t>
  </si>
  <si>
    <t>Организациона јединица</t>
  </si>
  <si>
    <t>Број доктора медицине</t>
  </si>
  <si>
    <t>доктори медицине</t>
  </si>
  <si>
    <t>здр. сарадници</t>
  </si>
  <si>
    <t>Број постеља на који се примењује норматив</t>
  </si>
  <si>
    <t>Клинаста ресекција јајника</t>
  </si>
  <si>
    <t>35717-00</t>
  </si>
  <si>
    <t>Оваријална цистектомија,обострана</t>
  </si>
  <si>
    <t>96027-00</t>
  </si>
  <si>
    <t>Процена узимања прописаних лекова</t>
  </si>
  <si>
    <t>96185-00</t>
  </si>
  <si>
    <t>Супортативна психотерапија,некласификована на другом месту</t>
  </si>
  <si>
    <t>Интравенско давање фармаколошког средства,антидот</t>
  </si>
  <si>
    <t>Интравенско давање фармаколошког средства,инсулин</t>
  </si>
  <si>
    <t>L018200</t>
  </si>
  <si>
    <t>АБО/РхД крвна група,хумана антитела-микроепрувета</t>
  </si>
  <si>
    <t>L018218</t>
  </si>
  <si>
    <t>АБО/РхД крвна група,моноклонска антитела-микроепрувета</t>
  </si>
  <si>
    <t>L018283</t>
  </si>
  <si>
    <t>Интерреакција,еритроцити даваоца и серум примаоца-микроепрувета</t>
  </si>
  <si>
    <t>L018309</t>
  </si>
  <si>
    <t>Испитивање посттрансфузијске реакције-епрувета</t>
  </si>
  <si>
    <t>L018457</t>
  </si>
  <si>
    <t>Полиспецифичан директан Цоомбс-ов тест (ДАТ) - микроепрувета</t>
  </si>
  <si>
    <t>L018465</t>
  </si>
  <si>
    <t>Потврдна крвна група АБО-микроепрувета</t>
  </si>
  <si>
    <t>L018481</t>
  </si>
  <si>
    <t>Типизација антигена А1-епрувета</t>
  </si>
  <si>
    <t>L018564</t>
  </si>
  <si>
    <t>Типизација антигена Х-епрувета</t>
  </si>
  <si>
    <t>L018820</t>
  </si>
  <si>
    <t>Типизација појединачних специфичности Рх фенотипа(Ц.ц.Е.е)-микроепрувета</t>
  </si>
  <si>
    <t>L018846</t>
  </si>
  <si>
    <t>Типизација ретких еритроцитних антигена других крвногрупних система типизација по антигену</t>
  </si>
  <si>
    <t>L018853</t>
  </si>
  <si>
    <t>Типизација РхД веак антиген-микроепрувета</t>
  </si>
  <si>
    <t>L018887</t>
  </si>
  <si>
    <t>Типизација РхД антигена-микроепрувета</t>
  </si>
  <si>
    <t>L018903</t>
  </si>
  <si>
    <t>СЛУЖБА ОФТАЛМОЛОГИЈЕ СА ОРТОПТИКОМ</t>
  </si>
  <si>
    <t xml:space="preserve"> ОРЛ СЛУЖБА   </t>
  </si>
  <si>
    <t>ОДЕЛЕЊЕ</t>
  </si>
  <si>
    <t>ЗА ПАЛИЈАТИВНО ЗБРИЊАВАЊЕ</t>
  </si>
  <si>
    <t xml:space="preserve"> И ПРОДУЖЕНА НЕГА </t>
  </si>
  <si>
    <t>У К У П Н О</t>
  </si>
  <si>
    <t>Број постеља</t>
  </si>
  <si>
    <t>Број пратилаца</t>
  </si>
  <si>
    <t>Број дана боравка</t>
  </si>
  <si>
    <t>СЛУЖБА ЗА ДЕЧИЈЕ БОЛЕСТИ</t>
  </si>
  <si>
    <t>СЛУЖБА ЗА ИНФЕКТИВНЕ БОЛЕСТИ</t>
  </si>
  <si>
    <t>СЛУЖБА ЗА ОРЛ БОЛЕСТИ</t>
  </si>
  <si>
    <t>СЛУЖБА  УРОЛОГИЈЕ</t>
  </si>
  <si>
    <t>СЛУЖБА ХИРУРГИЈЕ</t>
  </si>
  <si>
    <t>Број постеља/места</t>
  </si>
  <si>
    <t>Број лечених лица</t>
  </si>
  <si>
    <t>Број дана лечења</t>
  </si>
  <si>
    <t>СЛУЖБА ОНКОЛОГИЈЕ</t>
  </si>
  <si>
    <t>СЛУЖБА   НЕУРОЛОГИЈА</t>
  </si>
  <si>
    <t>СЛУЖБА   ПСИХИЈАТРИЈА</t>
  </si>
  <si>
    <t>СЛУЖБА ОФТАЛМОЛОГИЈЕ СА ОТОПТИКОМ</t>
  </si>
  <si>
    <t>ОРЛ СЛУЖБА</t>
  </si>
  <si>
    <t>СЛУЖБА ОПШТЕ ХИРУРГИЈЕ</t>
  </si>
  <si>
    <r>
      <rPr>
        <sz val="9"/>
        <rFont val="Arial MT"/>
        <family val="2"/>
      </rPr>
      <t>Terapija zgloba kolena vežbanjem</t>
    </r>
  </si>
  <si>
    <r>
      <rPr>
        <sz val="10"/>
        <rFont val="Arial MT"/>
        <family val="2"/>
      </rPr>
      <t>96128-00</t>
    </r>
  </si>
  <si>
    <r>
      <rPr>
        <sz val="9"/>
        <rFont val="Arial MT"/>
        <family val="2"/>
      </rPr>
      <t xml:space="preserve">Terapija mišića stopala, nožnog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</si>
  <si>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96130-00</t>
    </r>
  </si>
  <si>
    <r>
      <rPr>
        <sz val="9"/>
        <rFont val="Arial MT"/>
        <family val="2"/>
      </rPr>
      <t xml:space="preserve">Uvežbavanje veština u aktivnostima povezanim sa položajem
</t>
    </r>
    <r>
      <rPr>
        <sz val="9"/>
        <rFont val="Arial MT"/>
        <family val="2"/>
      </rPr>
      <t>tela/mobilnošću/pokretom</t>
    </r>
  </si>
  <si>
    <r>
      <rPr>
        <sz val="10"/>
        <rFont val="Arial MT"/>
        <family val="2"/>
      </rPr>
      <t>96131-00</t>
    </r>
  </si>
  <si>
    <r>
      <rPr>
        <sz val="9"/>
        <rFont val="Arial MT"/>
        <family val="2"/>
      </rPr>
      <t xml:space="preserve">Uvežbavanje veština u aktivnostima povezanim sa
</t>
    </r>
    <r>
      <rPr>
        <sz val="9"/>
        <rFont val="Arial MT"/>
        <family val="2"/>
      </rPr>
      <t>premeštanjem</t>
    </r>
  </si>
  <si>
    <r>
      <rPr>
        <sz val="10"/>
        <rFont val="Arial MT"/>
        <family val="2"/>
      </rPr>
      <t>96138-00</t>
    </r>
  </si>
  <si>
    <r>
      <rPr>
        <sz val="9"/>
        <rFont val="Arial MT"/>
        <family val="2"/>
      </rPr>
      <t>Vežbe disanja u lečenju bolesti respiratornog sistema</t>
    </r>
  </si>
  <si>
    <r>
      <rPr>
        <sz val="10"/>
        <rFont val="Arial MT"/>
        <family val="2"/>
      </rPr>
      <t>96142-00</t>
    </r>
  </si>
  <si>
    <t>Типизација РхД партиал антигена-микроепрувета</t>
  </si>
  <si>
    <t>L018945</t>
  </si>
  <si>
    <t>Идентификација еритроцитних антитела ензимом-епрувета</t>
  </si>
  <si>
    <t>L018986</t>
  </si>
  <si>
    <t>Идентификацијс еритроцитних антитела ензимом-микроепрувета</t>
  </si>
  <si>
    <t>L019034</t>
  </si>
  <si>
    <t>Индиректан Цоомбс-ов тест (ИАТ) - микроепрувета</t>
  </si>
  <si>
    <t>L019059</t>
  </si>
  <si>
    <t>Скрининг тест еритроцитних антитела(ензимски)</t>
  </si>
  <si>
    <t>L019075</t>
  </si>
  <si>
    <t>Скрининг тест еритроцитних антитела АХГ</t>
  </si>
  <si>
    <t>L020388</t>
  </si>
  <si>
    <t>Трепонема паллидум хемаглутинација(ТПХ)-квалитативни тест</t>
  </si>
  <si>
    <t>Интерреакција,еритроцит даваоца и серум примаоца</t>
  </si>
  <si>
    <t>Интрамускуларно давање фармаколошког средства,антинеопластично средство</t>
  </si>
  <si>
    <t>96200-00</t>
  </si>
  <si>
    <t>Субкутано давање фармаколшког средства,антинеопластично средство</t>
  </si>
  <si>
    <t>Удружене здравствене процедуре,психологија</t>
  </si>
  <si>
    <t>Пријем, контрола квалитета узорка и припрема узорка за лабораторијска испитивања</t>
  </si>
  <si>
    <t>L000232</t>
  </si>
  <si>
    <t>L001925</t>
  </si>
  <si>
    <t>Бнп(б-тип натриуретског пептида у серуму или плазми)</t>
  </si>
  <si>
    <t>L002379</t>
  </si>
  <si>
    <t xml:space="preserve">Феритин у серуму  </t>
  </si>
  <si>
    <t>L002857</t>
  </si>
  <si>
    <t>ХДЛ-холестерол у серуму или плазми</t>
  </si>
  <si>
    <t>L002873</t>
  </si>
  <si>
    <t>ЛДЛ-холестерол у серуму или плазми</t>
  </si>
  <si>
    <t>L003327</t>
  </si>
  <si>
    <t>Инсулин у серуму и.ли плазми</t>
  </si>
  <si>
    <t>L003517</t>
  </si>
  <si>
    <t>Интерлеукин 6 у серуму или плазми</t>
  </si>
  <si>
    <t>L004242</t>
  </si>
  <si>
    <t xml:space="preserve">Креатин киназа ЦК-МБ,  у серуму </t>
  </si>
  <si>
    <t>L005256</t>
  </si>
  <si>
    <t>Прогестерон -(П4)у серуму или плазми</t>
  </si>
  <si>
    <t>L005298</t>
  </si>
  <si>
    <t>Прокалцитонин (ПЦТ) у серуму или плазми</t>
  </si>
  <si>
    <t>L005306</t>
  </si>
  <si>
    <t>Пролактин (ПРЛ) у серуму или плазми</t>
  </si>
  <si>
    <t>L006247</t>
  </si>
  <si>
    <t>Уреа клиренс,израчунавање</t>
  </si>
  <si>
    <t>L010264</t>
  </si>
  <si>
    <t>Креатинин клиренс у дневном урину</t>
  </si>
  <si>
    <t>L012674</t>
  </si>
  <si>
    <t>Алфа-амилаза у плеуралном пунктату,спектрофотометрија</t>
  </si>
  <si>
    <t>L014019</t>
  </si>
  <si>
    <t>Хематокрит(Хцт) у крви</t>
  </si>
  <si>
    <t>L014084</t>
  </si>
  <si>
    <t>Крвна слика са троделном леукоцитарном формулом</t>
  </si>
  <si>
    <t>L014100</t>
  </si>
  <si>
    <t>Крвна слика са петоделном леукоцитарном формулом</t>
  </si>
  <si>
    <t>L014159</t>
  </si>
  <si>
    <t>Броја леукоцита(Ле) у крви,микроскопија</t>
  </si>
  <si>
    <t>Активирано парцијално тромбопластинско втреме(аПТТ) у плазми,коагулометрија</t>
  </si>
  <si>
    <t>Антитела на тиреоидну пероксидазу(анти-ТПО) и тиреоглобулин(анти-ТПО)ИгГ</t>
  </si>
  <si>
    <t>LМU001</t>
  </si>
  <si>
    <t>Бикарбонати(угљен-диоксид,укупан) у серуму/плазми,спектофотометрија</t>
  </si>
  <si>
    <t>Билирубин(укупан) у серуму,спектрофотометрија</t>
  </si>
  <si>
    <t>Ц-реактивни протеин (ЦРП) у серуму,имунотурбидиметрија</t>
  </si>
  <si>
    <t>L012716</t>
  </si>
  <si>
    <t xml:space="preserve">Холестерол (укупан) у плеуралном пунктату  - спектрофотометријом </t>
  </si>
  <si>
    <t>L017723</t>
  </si>
  <si>
    <t>Укупан ИГЕ у серуму</t>
  </si>
  <si>
    <t>Узимање назофарингеалног и орофарингеалног бриса за преглед на присуство САРС -ЦОВ- 2</t>
  </si>
  <si>
    <t>L020787</t>
  </si>
  <si>
    <t>Узимање матерјала у циљу доказивања вирусног АГ-САРС-ЦОВ 2</t>
  </si>
  <si>
    <t>L020788</t>
  </si>
  <si>
    <t>Детекција вирусног АГ-САРС -ЦОВ 2</t>
  </si>
  <si>
    <t>009103</t>
  </si>
  <si>
    <t>Интралезијска и перилезијска апликација лека</t>
  </si>
  <si>
    <t>56022-02</t>
  </si>
  <si>
    <t>Компијутеризована томографија фацијалних костију и параназалног синуса</t>
  </si>
  <si>
    <t>57350-03</t>
  </si>
  <si>
    <t>Спирална ангиографија компијутеризованом томографијом абдомена ,са интрав. применом контрас. Средства</t>
  </si>
  <si>
    <t>Интравенско давање фарм.сред.- стероид</t>
  </si>
  <si>
    <t>55032001</t>
  </si>
  <si>
    <t>Ултразвучни преглед штитасте жлезде</t>
  </si>
  <si>
    <t>30075-04</t>
  </si>
  <si>
    <t>Бипсија надбубрежне жлезде</t>
  </si>
  <si>
    <t>36627-00</t>
  </si>
  <si>
    <t>Перкутана нефроскопија</t>
  </si>
  <si>
    <t>36649-00</t>
  </si>
  <si>
    <t>Замена нефростомског катетера</t>
  </si>
  <si>
    <t>38418-02</t>
  </si>
  <si>
    <t>Биопсија плућа</t>
  </si>
  <si>
    <t>Дренажа интраабдоминалног апсцеса ,хематома или цисте</t>
  </si>
  <si>
    <t>doksorubicin</t>
  </si>
  <si>
    <t>L01DBO1</t>
  </si>
  <si>
    <t>Doxorubicin</t>
  </si>
  <si>
    <t>leucovorin calcium</t>
  </si>
  <si>
    <t>V03AF03</t>
  </si>
  <si>
    <t>10x50mg/5ml</t>
  </si>
  <si>
    <t>oxaliplatin</t>
  </si>
  <si>
    <t>Oxaliplatin</t>
  </si>
  <si>
    <t>irinotecan hlorid trihidrat</t>
  </si>
  <si>
    <t>L01XX19</t>
  </si>
  <si>
    <t>irinotecan</t>
  </si>
  <si>
    <t>100mg/5ml</t>
  </si>
  <si>
    <t>bleomicin</t>
  </si>
  <si>
    <t>L01DC01</t>
  </si>
  <si>
    <t>Bleocin-S</t>
  </si>
  <si>
    <t>1x150000ij</t>
  </si>
  <si>
    <t>zolendronska kiselina</t>
  </si>
  <si>
    <t>MO5BA08</t>
  </si>
  <si>
    <t>Zitomera</t>
  </si>
  <si>
    <t>4mg/5ml</t>
  </si>
  <si>
    <t>1x1000ij</t>
  </si>
  <si>
    <t>novoeight</t>
  </si>
  <si>
    <t>KK19052,KK21050</t>
  </si>
  <si>
    <t>KK19050,KK21044</t>
  </si>
  <si>
    <t>KK19049,KK21036</t>
  </si>
  <si>
    <t>KK19051,KK21037</t>
  </si>
  <si>
    <t>OR000049 (KK21115)</t>
  </si>
  <si>
    <t>KK19054,KK21053</t>
  </si>
  <si>
    <t>КК19051,KK21054</t>
  </si>
  <si>
    <t>КК19053,KK21052</t>
  </si>
  <si>
    <t>KK19090,KK21062</t>
  </si>
  <si>
    <t>КК 19091,KK21063</t>
  </si>
  <si>
    <t>КК 19092,KK21064</t>
  </si>
  <si>
    <t>Клин</t>
  </si>
  <si>
    <t>Бнп(б-тип натриуретског пептида у крви)-ПОЦТ</t>
  </si>
  <si>
    <t>L009308</t>
  </si>
  <si>
    <t>Лаки ланци  имуноглобулина (BENCE  JONES) у урину</t>
  </si>
  <si>
    <t>L012849</t>
  </si>
  <si>
    <t>Триглицериди у плеуралном пунктату ,спектрофотометрија</t>
  </si>
  <si>
    <t>57506011</t>
  </si>
  <si>
    <t>Радиграфија лакта -читање</t>
  </si>
  <si>
    <t>57506021</t>
  </si>
  <si>
    <t>Радиграфија  подлактице-читање</t>
  </si>
  <si>
    <t>57506031</t>
  </si>
  <si>
    <t>Радиграфија  ручног зглоба-читање</t>
  </si>
  <si>
    <t>Радиграфија  шаке-читање</t>
  </si>
  <si>
    <t>57506041</t>
  </si>
  <si>
    <t>57518001</t>
  </si>
  <si>
    <t>Радиграфија  фемура-читање</t>
  </si>
  <si>
    <t>Радиграфија  колена-читање</t>
  </si>
  <si>
    <t>57518011</t>
  </si>
  <si>
    <t>Радиграфија  ноге-читање</t>
  </si>
  <si>
    <t>57518021</t>
  </si>
  <si>
    <t>Радиграфија  глежња-читање</t>
  </si>
  <si>
    <t>57518031</t>
  </si>
  <si>
    <t>Радиграфија  стопала -читање</t>
  </si>
  <si>
    <t>57518041</t>
  </si>
  <si>
    <t>Радиграфија  ноге и глежња-читање</t>
  </si>
  <si>
    <t>57524021</t>
  </si>
  <si>
    <t>Радиграфија  рамена или скапуле-читање</t>
  </si>
  <si>
    <t>57700001</t>
  </si>
  <si>
    <t>Радиграфија  зглоба кука-читање</t>
  </si>
  <si>
    <t>57712001</t>
  </si>
  <si>
    <t>Радиграфија  пелвиса-читање</t>
  </si>
  <si>
    <t>57715001</t>
  </si>
  <si>
    <t>Радиграфија лобање-читање</t>
  </si>
  <si>
    <t>57901001</t>
  </si>
  <si>
    <t>Радиграфија параназални синус-читање</t>
  </si>
  <si>
    <t>57903001</t>
  </si>
  <si>
    <t>Радиграфија мастоидних костију-читање</t>
  </si>
  <si>
    <t>57906001</t>
  </si>
  <si>
    <t>Радиграфија осталих фасцијалних костију-читање</t>
  </si>
  <si>
    <t>57912001</t>
  </si>
  <si>
    <t>Радиграфија цервикалног дела кичме-читање</t>
  </si>
  <si>
    <t>58100001</t>
  </si>
  <si>
    <t>Радиграфија торакалног дела кичме-читање</t>
  </si>
  <si>
    <t>58103001</t>
  </si>
  <si>
    <t>Радиграфија лумбално сакралног  дела кичме-читање</t>
  </si>
  <si>
    <t>58106001</t>
  </si>
  <si>
    <t>Радиграфија грудног коша-читање</t>
  </si>
  <si>
    <t>58500001</t>
  </si>
  <si>
    <t>Радиграфија ребара обострано-читање</t>
  </si>
  <si>
    <t>58524001</t>
  </si>
  <si>
    <t>Радиграфија уринарног система-читање</t>
  </si>
  <si>
    <t>58700001</t>
  </si>
  <si>
    <t>Радиграфија абдомена-читање</t>
  </si>
  <si>
    <t>58900001</t>
  </si>
  <si>
    <t>Радиграфија фаринкса,езофагуса,желуца или дуоденума са применом позитивног контрасног средства-читање</t>
  </si>
  <si>
    <t>58909001</t>
  </si>
  <si>
    <t>58921-00</t>
  </si>
  <si>
    <t>Остала радиографска снимања гастроинтестиналног тракта са применом позитивног контрасног средства и клистиром</t>
  </si>
  <si>
    <t>59751-00</t>
  </si>
  <si>
    <t xml:space="preserve">Артрографија </t>
  </si>
  <si>
    <t>А57506-00</t>
  </si>
  <si>
    <t>А57506-01</t>
  </si>
  <si>
    <t>А57506-02</t>
  </si>
  <si>
    <t>А57506-03</t>
  </si>
  <si>
    <t>А57506-04</t>
  </si>
  <si>
    <t>А57518-00</t>
  </si>
  <si>
    <t>А57518-01</t>
  </si>
  <si>
    <t>Радиографско снимање</t>
  </si>
  <si>
    <t>А57518-02</t>
  </si>
  <si>
    <t>А57518-03</t>
  </si>
  <si>
    <t>А57518-04</t>
  </si>
  <si>
    <t>А57524-02</t>
  </si>
  <si>
    <t>А57700-00</t>
  </si>
  <si>
    <t>А57712-00</t>
  </si>
  <si>
    <t>А57715-00</t>
  </si>
  <si>
    <t>А57901-00</t>
  </si>
  <si>
    <t>А57903-00</t>
  </si>
  <si>
    <t>А57906-00</t>
  </si>
  <si>
    <t>А57915-00</t>
  </si>
  <si>
    <t>А57921-00</t>
  </si>
  <si>
    <t>А57924001</t>
  </si>
  <si>
    <t>Радиографско снимање- читање</t>
  </si>
  <si>
    <t>А57927-00</t>
  </si>
  <si>
    <t>Радиографско снимање темпорално мандибуларног зглоба</t>
  </si>
  <si>
    <t>А58100-00</t>
  </si>
  <si>
    <t>Радиографско снимање  цервикалног дела кичме</t>
  </si>
  <si>
    <t>А58103-00</t>
  </si>
  <si>
    <t>Радиографско снимање  троракалног дела кичме</t>
  </si>
  <si>
    <t>А58106-00</t>
  </si>
  <si>
    <t>Радиографско снимање  лумбалног сакралног дела кичме</t>
  </si>
  <si>
    <t>А58500-00</t>
  </si>
  <si>
    <t>Радиографско снимање  грудног коша</t>
  </si>
  <si>
    <t>А58506001</t>
  </si>
  <si>
    <t>Радиографско снимање  грудног коша са флуороскопским прегледом</t>
  </si>
  <si>
    <t>А58521-00</t>
  </si>
  <si>
    <t>Радиографско снимање  стернума</t>
  </si>
  <si>
    <t>А58521-01</t>
  </si>
  <si>
    <t>Радиографско снимање  ребара-једнострано</t>
  </si>
  <si>
    <t>А58524-00</t>
  </si>
  <si>
    <t>Радиографско снимање  ребара-обострано</t>
  </si>
  <si>
    <t>А58700-00</t>
  </si>
  <si>
    <t>Радиографско снимање  уринарног система</t>
  </si>
  <si>
    <t>А58900-00</t>
  </si>
  <si>
    <t>А58909-00</t>
  </si>
  <si>
    <t>Радиографско снимање фаринкса,езофагуса,желуца или дуоденума са применом позитивног контрасног средства</t>
  </si>
  <si>
    <t>56010-01</t>
  </si>
  <si>
    <t>Компијутеризована томографија питуитарне шупљине са интрав.применом конт.сред.</t>
  </si>
  <si>
    <t>37004-03</t>
  </si>
  <si>
    <t>Репарација руптуре мокраћне бешике</t>
  </si>
  <si>
    <t>44328-00</t>
  </si>
  <si>
    <t>Ампутација кроз подлактицу</t>
  </si>
  <si>
    <t>49712-00</t>
  </si>
  <si>
    <t>Артродеза скочног зглоба</t>
  </si>
  <si>
    <t>Узимање матерјала са коже и видљивих слузокожа за микробиолошки  и цитолошки преглед</t>
  </si>
  <si>
    <t>Ексцизија бекерове цисте</t>
  </si>
  <si>
    <t>Имобилизација прелома фибуле</t>
  </si>
  <si>
    <t>47636-00</t>
  </si>
  <si>
    <t>Затворена репозиција прелома метатарзуса</t>
  </si>
  <si>
    <t>Одстрањење плоче,шипке или клина,некласификовано на другом месту</t>
  </si>
  <si>
    <t>49100-02</t>
  </si>
  <si>
    <t>Ослобађање контрактуре</t>
  </si>
  <si>
    <t>Инцизијабурзе,некласификована на другом месту</t>
  </si>
  <si>
    <t>30052-03</t>
  </si>
  <si>
    <t>Репарација ране носа</t>
  </si>
  <si>
    <t>90119-00</t>
  </si>
  <si>
    <t>Отоскопија</t>
  </si>
  <si>
    <t>96213-00</t>
  </si>
  <si>
    <t>009179</t>
  </si>
  <si>
    <t>Ексцизија бенигних-малигних тумора коже са реконструкцијом дефекта</t>
  </si>
  <si>
    <t>45665-00</t>
  </si>
  <si>
    <t>90452-00</t>
  </si>
  <si>
    <t>Уклањање осталих лезија материце</t>
  </si>
  <si>
    <t>92112-00</t>
  </si>
  <si>
    <t>Уклањање штрајфне вагине или вулве</t>
  </si>
  <si>
    <t>Отклањање највећег дела интраабдоминалних лезија(дебулкинг)</t>
  </si>
  <si>
    <t>35618-00</t>
  </si>
  <si>
    <t>Конизација грлића материце</t>
  </si>
  <si>
    <t>35637-06</t>
  </si>
  <si>
    <t>Биопсија јајника</t>
  </si>
  <si>
    <t>Уклањање површинског страног теле са рожњаче</t>
  </si>
  <si>
    <t>Ексцизија чира на кожи и поткожном ткиву</t>
  </si>
  <si>
    <t>31235-04</t>
  </si>
  <si>
    <t>Ексцизија лезија на кожи и поткожном ткиву стопала</t>
  </si>
  <si>
    <t>Ултразвучни дуплекс преглед вена доњих екстремитета ,двострано</t>
  </si>
  <si>
    <t>55248-01</t>
  </si>
  <si>
    <t>Ултразвучни дуплекс артерија или бајпаса горњих екстремитета</t>
  </si>
  <si>
    <t>Ултразвучни дуплекс преглед артерија или бајпаса горњих екстремитета ,обострано</t>
  </si>
  <si>
    <t>30375-04</t>
  </si>
  <si>
    <t>Друга колостома</t>
  </si>
  <si>
    <t>30405-02</t>
  </si>
  <si>
    <t>Репарација инцизионе киле са ресекцијом странгулисаних вијуга црева</t>
  </si>
  <si>
    <t>30422-00</t>
  </si>
  <si>
    <t>Репарација површинске трауматске лацерације јетре</t>
  </si>
  <si>
    <t>30614-00</t>
  </si>
  <si>
    <t>Репарација феморалне херније ,једнострано</t>
  </si>
  <si>
    <t>31245-02</t>
  </si>
  <si>
    <t xml:space="preserve">Екстензивна ексцизија ингуиналних знојних жлезда </t>
  </si>
  <si>
    <t>90315-01</t>
  </si>
  <si>
    <t>Ексцизија осталих лезија или ткива ануса</t>
  </si>
  <si>
    <t>Поступак одржавања неинвазивне вентилаторне подршке24 и 96 сати</t>
  </si>
  <si>
    <t>96201-07</t>
  </si>
  <si>
    <t>Интравенско давање фармаколошког средства,хранљива супстанца</t>
  </si>
  <si>
    <t>Вежбе по Аланбургеру</t>
  </si>
  <si>
    <t>Вежбе за М.Бехтерев</t>
  </si>
  <si>
    <t>Узимање матерјала са коже и видљивих слузокожа</t>
  </si>
  <si>
    <t>30014-00</t>
  </si>
  <si>
    <t>Давање токсода тетануса</t>
  </si>
  <si>
    <t>Лечење акутне парадонталне инфекције</t>
  </si>
  <si>
    <t>Интрамускуларно давање фарм. Средства ,електролит</t>
  </si>
  <si>
    <t>Орално давање фарм. Средства ,тромболитичко средство</t>
  </si>
  <si>
    <t>Субкутано давање фарм. средства ,друго и некласификовано фарм .средство</t>
  </si>
  <si>
    <t>92153-00</t>
  </si>
  <si>
    <t>Вакцинација против морбила</t>
  </si>
  <si>
    <t>92154-00</t>
  </si>
  <si>
    <t>Вакцинација против заушки</t>
  </si>
  <si>
    <t>92155-00</t>
  </si>
  <si>
    <t>Вакцинација против рубеоле</t>
  </si>
  <si>
    <t xml:space="preserve">Орално давање фармаколошког средства </t>
  </si>
  <si>
    <t>Узимање материјала у циљу доказивања вирусног AgSARS-CoV-2</t>
  </si>
  <si>
    <t>Детекција вирусног AgSARS-CoV-2 квалитативном методом</t>
  </si>
  <si>
    <t>Поступак одржавања континуиране вентилаторне подршке &gt;=96 сати</t>
  </si>
  <si>
    <t>Поступак одржавања неинвазивне подршке &lt; 24 сата</t>
  </si>
  <si>
    <t xml:space="preserve">Финансијска вредност  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</si>
  <si>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</si>
  <si>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</si>
  <si>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</si>
  <si>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</si>
  <si>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OR000049,KK21115,KK21102</t>
  </si>
  <si>
    <t>KK21102</t>
  </si>
  <si>
    <t>Биполарна глава</t>
  </si>
  <si>
    <t>Глава лима корпорате</t>
  </si>
  <si>
    <t xml:space="preserve">Стем протезе </t>
  </si>
  <si>
    <t>Интраокуларна тврда задњекоморна сочива</t>
  </si>
  <si>
    <t>Број постеља/места*</t>
  </si>
  <si>
    <t>Број смена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</si>
  <si>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</si>
  <si>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</si>
  <si>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</si>
  <si>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</si>
  <si>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</si>
  <si>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</si>
  <si>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</si>
  <si>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мед. техничари</t>
  </si>
  <si>
    <t>Заједничке медицинске делатности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</si>
  <si>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</si>
  <si>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</si>
  <si>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</si>
  <si>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</si>
  <si>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Број мед. сестара</t>
  </si>
  <si>
    <t>Број здр. сарадника</t>
  </si>
  <si>
    <t>норматив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</si>
  <si>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</si>
  <si>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</si>
  <si>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</si>
  <si>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</si>
  <si>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</si>
  <si>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</si>
  <si>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</si>
  <si>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</si>
  <si>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</si>
  <si>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</si>
  <si>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</si>
  <si>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</si>
  <si>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</si>
  <si>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</si>
  <si>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</si>
  <si>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</si>
  <si>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Напомена: попуњавају се подаци само за делатности које постоје у здравственој установи</t>
  </si>
  <si>
    <t>30075-24</t>
  </si>
  <si>
    <t>30168-00</t>
  </si>
  <si>
    <t>30171-00</t>
  </si>
  <si>
    <t>32114-00</t>
  </si>
  <si>
    <t>35653-00</t>
  </si>
  <si>
    <t>42857-00</t>
  </si>
  <si>
    <t>45660-00</t>
  </si>
  <si>
    <t>46432-00</t>
  </si>
  <si>
    <t>47495-00</t>
  </si>
  <si>
    <t>49539-01</t>
  </si>
  <si>
    <t>49718-01</t>
  </si>
  <si>
    <t>90070-00</t>
  </si>
  <si>
    <t>90146-00</t>
  </si>
  <si>
    <t>90431-00</t>
  </si>
  <si>
    <t>90462-00</t>
  </si>
  <si>
    <t>90579-00</t>
  </si>
  <si>
    <t>96198-09</t>
  </si>
  <si>
    <t>FZ2300</t>
  </si>
  <si>
    <t>L019539</t>
  </si>
  <si>
    <t>L020107</t>
  </si>
  <si>
    <t>U4181601</t>
  </si>
  <si>
    <t>Oстале електрокардиографије</t>
  </si>
  <si>
    <t>Превијање опекотине, 10% и више посто површине тела је превијено</t>
  </si>
  <si>
    <t>Поступак одржавања неинвазивне вентилаторне подршке,&lt;=24сата</t>
  </si>
  <si>
    <t>Поступак одржавања неинвазивне вентилаторне подршке,&gt;=96сати</t>
  </si>
  <si>
    <t>Интрамускуларно давање фарм. Средства, тромболитичко средство</t>
  </si>
  <si>
    <t>Детекција антигена хламидија ттрахоматис-ЕЛИСА</t>
  </si>
  <si>
    <t>Детекција присуства и испитивање антибиотске осетљивости U.UREA LITIKUM</t>
  </si>
  <si>
    <t>57506001</t>
  </si>
  <si>
    <t>Радиграфија хумеруса-читање</t>
  </si>
  <si>
    <t>Радиографија шаке ,ручног зглоба и подлактице -читање</t>
  </si>
  <si>
    <t>Радиографско снимање параназалног синуса -читање</t>
  </si>
  <si>
    <t>57915001</t>
  </si>
  <si>
    <t>Радиографско мандибуле -читање</t>
  </si>
  <si>
    <t>57921001</t>
  </si>
  <si>
    <t>Радиографско носа -читање</t>
  </si>
  <si>
    <t>58521001</t>
  </si>
  <si>
    <t>Радиографско стернума-читање</t>
  </si>
  <si>
    <t>Интраректално давање фармаколошког средства,друго и некласификовано фармаколошко средство</t>
  </si>
  <si>
    <t>А59751-00</t>
  </si>
  <si>
    <t>Интрамускуларно давање фармаколошког средства,хранљивљ супстанца.</t>
  </si>
  <si>
    <t>Индукција повачаја простагландинском вагиналетом</t>
  </si>
  <si>
    <t>Субтотална абдоминална хистеректомиа</t>
  </si>
  <si>
    <t>Физикална терапија</t>
  </si>
  <si>
    <t>Компијутеризована томографија карлице  са интрав.применом конт.сред.</t>
  </si>
  <si>
    <t>Решавање ректалне стриктуре трансаналним путем</t>
  </si>
  <si>
    <t>Остале процедуре на јајнику</t>
  </si>
  <si>
    <t>Фасцијектомија, некл. на другом месту</t>
  </si>
  <si>
    <t>Екцизијски дебридман меког ткивакоји захвата кост или хрскавицу</t>
  </si>
  <si>
    <t>Ексцизија лезије на кожи и поткожном ткиву стопала</t>
  </si>
  <si>
    <t>Ригидна сигмоидоскопија са биопсијом</t>
  </si>
  <si>
    <t>Ексцизија лезије на кожи и поткожном ткиву ноге</t>
  </si>
  <si>
    <t>Ригидна фибероптичка езофагоскопија</t>
  </si>
  <si>
    <t>Интравенска постпроцедурална инфузија</t>
  </si>
  <si>
    <t>Интравенско давање фармаколшког средства,инсулин</t>
  </si>
  <si>
    <t>Орално давање фармаколошког средства,тромболитичко</t>
  </si>
  <si>
    <t>Социотераписки рад са члановима породице или колектива</t>
  </si>
  <si>
    <t>Реконструкција колена</t>
  </si>
  <si>
    <t>Примарна репарација тетиве флексора шаке</t>
  </si>
  <si>
    <t>Репарација Ахилове тетиве</t>
  </si>
  <si>
    <t>Субкутано давање фарм.сред.антиинфективно сред.</t>
  </si>
  <si>
    <t>Тракција због прелома ацетабулума</t>
  </si>
  <si>
    <t>Биопсија меког непца</t>
  </si>
  <si>
    <t>Остале процедуре на тонзилама или аденоидима</t>
  </si>
  <si>
    <t>Липектомија ,једна ексцизија</t>
  </si>
  <si>
    <t>Липектомија ,две или више еџцизија</t>
  </si>
  <si>
    <t xml:space="preserve">Реконструкција спољашњег ува </t>
  </si>
  <si>
    <t>Социотераписки рад са члановима породице и ли колективом</t>
  </si>
  <si>
    <t xml:space="preserve">Орално давање фармаколошког средства, </t>
  </si>
  <si>
    <t>Неки други начин давања фармаколошког средства, антиинфективно средство</t>
  </si>
  <si>
    <t>Поновно ушивање оперативне ране</t>
  </si>
  <si>
    <t>Еџцизија лезије на беоњачи</t>
  </si>
  <si>
    <t>1x60mcg</t>
  </si>
  <si>
    <t>OR000013, OR000111</t>
  </si>
  <si>
    <t>IS200003 , IS220005</t>
  </si>
  <si>
    <r>
      <rPr>
        <sz val="9"/>
        <rFont val="Arial MT"/>
        <family val="2"/>
      </rPr>
      <t>Specijalistički pregled prvi</t>
    </r>
  </si>
  <si>
    <r>
      <rPr>
        <sz val="9"/>
        <rFont val="Arial MT"/>
        <family val="2"/>
      </rPr>
      <t>Specijalistički pregled kontrolni</t>
    </r>
  </si>
  <si>
    <r>
      <rPr>
        <sz val="9"/>
        <rFont val="Arial MT"/>
        <family val="2"/>
      </rPr>
      <t>Specijalistički pregled prvi - docenta i primarijusa</t>
    </r>
  </si>
  <si>
    <r>
      <rPr>
        <sz val="9"/>
        <rFont val="Arial MT"/>
        <family val="2"/>
      </rPr>
      <t>Specijalistički pregled kontrolni - docenta i primarijusa</t>
    </r>
  </si>
  <si>
    <r>
      <rPr>
        <sz val="9"/>
        <rFont val="Arial MT"/>
        <family val="2"/>
      </rPr>
      <t>Uklanjanje konaca</t>
    </r>
  </si>
  <si>
    <r>
      <rPr>
        <sz val="9"/>
        <rFont val="Arial MT"/>
        <family val="2"/>
      </rPr>
      <t>Površinska lokalna anestezija</t>
    </r>
  </si>
  <si>
    <r>
      <rPr>
        <sz val="10"/>
        <rFont val="Arial MT"/>
        <family val="2"/>
      </rPr>
      <t>01scan</t>
    </r>
  </si>
  <si>
    <r>
      <rPr>
        <sz val="9"/>
        <rFont val="Arial MT"/>
        <family val="2"/>
      </rPr>
      <t>Skener materijal</t>
    </r>
  </si>
  <si>
    <r>
      <rPr>
        <sz val="9"/>
        <rFont val="Arial MT"/>
        <family val="2"/>
      </rPr>
      <t>Grupna psihoterapija</t>
    </r>
  </si>
  <si>
    <r>
      <rPr>
        <sz val="9"/>
        <rFont val="Arial MT"/>
        <family val="2"/>
      </rPr>
      <t>Socioterapijski rad sa članovima porodice ili kolektiva</t>
    </r>
  </si>
  <si>
    <r>
      <rPr>
        <sz val="9"/>
        <rFont val="Arial MT"/>
        <family val="2"/>
      </rPr>
      <t>Specijalistički psihijatrijski pregled prvi</t>
    </r>
  </si>
  <si>
    <r>
      <rPr>
        <sz val="9"/>
        <rFont val="Arial MT"/>
        <family val="2"/>
      </rPr>
      <t>Specijalistički psihijatrijski pregled ponovni</t>
    </r>
  </si>
  <si>
    <r>
      <rPr>
        <sz val="9"/>
        <rFont val="Arial MT"/>
        <family val="2"/>
      </rPr>
      <t>Plasiranje braunile</t>
    </r>
  </si>
  <si>
    <r>
      <rPr>
        <sz val="10"/>
        <rFont val="Arial MT"/>
        <family val="2"/>
      </rPr>
      <t>11212-00</t>
    </r>
  </si>
  <si>
    <r>
      <rPr>
        <sz val="9"/>
        <rFont val="Arial MT"/>
        <family val="2"/>
      </rPr>
      <t>Pregled očnog dna</t>
    </r>
  </si>
  <si>
    <r>
      <rPr>
        <sz val="10"/>
        <rFont val="Arial MT"/>
        <family val="2"/>
      </rPr>
      <t>11312-00</t>
    </r>
  </si>
  <si>
    <r>
      <rPr>
        <sz val="9"/>
        <rFont val="Arial MT"/>
        <family val="2"/>
      </rPr>
      <t xml:space="preserve">Audiometrija, vazdušna i koštana sprovodljivost, standardna
</t>
    </r>
    <r>
      <rPr>
        <sz val="9"/>
        <rFont val="Arial MT"/>
        <family val="2"/>
      </rPr>
      <t>tehnika</t>
    </r>
  </si>
  <si>
    <r>
      <rPr>
        <sz val="10"/>
        <rFont val="Arial MT"/>
        <family val="2"/>
      </rPr>
      <t>11336-00</t>
    </r>
  </si>
  <si>
    <r>
      <rPr>
        <sz val="9"/>
        <rFont val="Arial MT"/>
        <family val="2"/>
      </rPr>
      <t>Simultani bitermalni kalorički test labirinta</t>
    </r>
  </si>
  <si>
    <r>
      <rPr>
        <sz val="10"/>
        <rFont val="Arial MT"/>
        <family val="2"/>
      </rPr>
      <t>11500-00</t>
    </r>
  </si>
  <si>
    <r>
      <rPr>
        <sz val="9"/>
        <rFont val="Arial MT"/>
        <family val="2"/>
      </rPr>
      <t>Bronhospirometrija</t>
    </r>
  </si>
  <si>
    <r>
      <rPr>
        <sz val="10"/>
        <rFont val="Arial MT"/>
        <family val="2"/>
      </rPr>
      <t>11506-00</t>
    </r>
  </si>
  <si>
    <r>
      <rPr>
        <sz val="9"/>
        <rFont val="Arial MT"/>
        <family val="2"/>
      </rPr>
      <t>Ostala merenja respiratorne funkcije</t>
    </r>
  </si>
  <si>
    <r>
      <rPr>
        <sz val="10"/>
        <rFont val="Arial MT"/>
        <family val="2"/>
      </rPr>
      <t>11615-00</t>
    </r>
  </si>
  <si>
    <r>
      <rPr>
        <sz val="9"/>
        <rFont val="Arial MT"/>
        <family val="2"/>
      </rPr>
      <t>Merenje periferne temperature (na prstu)</t>
    </r>
  </si>
  <si>
    <r>
      <rPr>
        <sz val="10"/>
        <rFont val="Arial MT"/>
        <family val="2"/>
      </rPr>
      <t>11700-00</t>
    </r>
  </si>
  <si>
    <r>
      <rPr>
        <sz val="9"/>
        <rFont val="Arial MT"/>
        <family val="2"/>
      </rPr>
      <t>Ostale elektrokardiografije (EKG)</t>
    </r>
  </si>
  <si>
    <r>
      <rPr>
        <sz val="10"/>
        <rFont val="Arial MT"/>
        <family val="2"/>
      </rPr>
      <t>12000-00</t>
    </r>
  </si>
  <si>
    <r>
      <rPr>
        <sz val="9"/>
        <rFont val="Arial MT"/>
        <family val="2"/>
      </rPr>
      <t>Test kožne osetljivosti sa &lt;= 20 alergena</t>
    </r>
  </si>
  <si>
    <r>
      <rPr>
        <sz val="10"/>
        <rFont val="Arial MT"/>
        <family val="2"/>
      </rPr>
      <t>12003-00</t>
    </r>
  </si>
  <si>
    <r>
      <rPr>
        <sz val="9"/>
        <rFont val="Arial MT"/>
        <family val="2"/>
      </rPr>
      <t>Test kožne osetljivosti sa &gt;= 21 alergena</t>
    </r>
  </si>
  <si>
    <r>
      <rPr>
        <sz val="9"/>
        <rFont val="Arial MT"/>
        <family val="2"/>
      </rPr>
      <t xml:space="preserve">Uzimanje materijala sa kože i vidljivih sluzokoža za mikološki,
</t>
    </r>
    <r>
      <rPr>
        <sz val="9"/>
        <rFont val="Arial MT"/>
        <family val="2"/>
      </rPr>
      <t>bakteriološki i citološki pregled</t>
    </r>
  </si>
  <si>
    <r>
      <rPr>
        <sz val="10"/>
        <rFont val="Arial MT"/>
        <family val="2"/>
      </rPr>
      <t>13100-00</t>
    </r>
  </si>
  <si>
    <r>
      <rPr>
        <sz val="9"/>
        <rFont val="Arial MT"/>
        <family val="2"/>
      </rPr>
      <t>Hemodijaliza</t>
    </r>
  </si>
  <si>
    <r>
      <rPr>
        <sz val="10"/>
        <rFont val="Arial MT"/>
        <family val="2"/>
      </rPr>
      <t>13100-03</t>
    </r>
  </si>
  <si>
    <r>
      <rPr>
        <sz val="9"/>
        <rFont val="Arial MT"/>
        <family val="2"/>
      </rPr>
      <t>Intermitentna hemodiafiltracija</t>
    </r>
  </si>
  <si>
    <r>
      <rPr>
        <sz val="10"/>
        <rFont val="Arial MT"/>
        <family val="2"/>
      </rPr>
      <t>13312-00</t>
    </r>
  </si>
  <si>
    <r>
      <rPr>
        <sz val="9"/>
        <rFont val="Arial MT"/>
        <family val="2"/>
      </rPr>
      <t>Vađenje krvi novorođenčeta u dijagnostičke svrhe</t>
    </r>
  </si>
  <si>
    <r>
      <rPr>
        <sz val="10"/>
        <rFont val="Arial MT"/>
        <family val="2"/>
      </rPr>
      <t>13706-02</t>
    </r>
  </si>
  <si>
    <r>
      <rPr>
        <sz val="9"/>
        <rFont val="Arial MT"/>
        <family val="2"/>
      </rPr>
      <t>Transfuzija eritrocita</t>
    </r>
  </si>
  <si>
    <r>
      <rPr>
        <sz val="10"/>
        <rFont val="Arial MT"/>
        <family val="2"/>
      </rPr>
      <t>13757-00</t>
    </r>
  </si>
  <si>
    <r>
      <rPr>
        <sz val="9"/>
        <rFont val="Arial MT"/>
        <family val="2"/>
      </rPr>
      <t>Terapijska venesekcija</t>
    </r>
  </si>
  <si>
    <r>
      <rPr>
        <sz val="10"/>
        <rFont val="Arial MT"/>
        <family val="2"/>
      </rPr>
      <t>13815-00</t>
    </r>
  </si>
  <si>
    <r>
      <rPr>
        <sz val="9"/>
        <rFont val="Arial MT"/>
        <family val="2"/>
      </rPr>
      <t>Centralna venska kateterizacija</t>
    </r>
  </si>
  <si>
    <r>
      <rPr>
        <sz val="10"/>
        <rFont val="Arial MT"/>
        <family val="2"/>
      </rPr>
      <t>13839-00</t>
    </r>
  </si>
  <si>
    <r>
      <rPr>
        <sz val="9"/>
        <rFont val="Arial MT"/>
        <family val="2"/>
      </rPr>
      <t>Vađenje krvi u dijagnostičke svrhe</t>
    </r>
  </si>
  <si>
    <r>
      <rPr>
        <sz val="10"/>
        <rFont val="Arial MT"/>
        <family val="2"/>
      </rPr>
      <t>13882-00</t>
    </r>
  </si>
  <si>
    <r>
      <rPr>
        <sz val="9"/>
        <rFont val="Arial MT"/>
        <family val="2"/>
      </rPr>
      <t xml:space="preserve">Postupak održavanja kontinuirane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</si>
  <si>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13882-01</t>
    </r>
  </si>
  <si>
    <r>
      <rPr>
        <sz val="9"/>
        <rFont val="Arial MT"/>
        <family val="2"/>
      </rPr>
      <t xml:space="preserve">Postupak održavanja kontinuirane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</si>
  <si>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13882-02</t>
    </r>
  </si>
  <si>
    <r>
      <rPr>
        <sz val="9"/>
        <rFont val="Arial MT"/>
        <family val="2"/>
      </rPr>
      <t xml:space="preserve">Postupak održavanja kontinuirane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</si>
  <si>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13942-02</t>
    </r>
  </si>
  <si>
    <r>
      <rPr>
        <sz val="9"/>
        <rFont val="Arial MT"/>
        <family val="2"/>
      </rPr>
      <t>Održavanje uređaja za davanje leka</t>
    </r>
  </si>
  <si>
    <r>
      <rPr>
        <sz val="10"/>
        <rFont val="Arial MT"/>
        <family val="2"/>
      </rPr>
      <t>14200-00</t>
    </r>
  </si>
  <si>
    <r>
      <rPr>
        <sz val="9"/>
        <rFont val="Arial MT"/>
        <family val="2"/>
      </rPr>
      <t>Gastrična lavaža</t>
    </r>
  </si>
  <si>
    <r>
      <rPr>
        <sz val="10"/>
        <rFont val="Arial MT"/>
        <family val="2"/>
      </rPr>
      <t>16514-01</t>
    </r>
  </si>
  <si>
    <r>
      <rPr>
        <sz val="9"/>
        <rFont val="Arial MT"/>
        <family val="2"/>
      </rPr>
      <t>Eksterni CTG monitoring fetusa</t>
    </r>
  </si>
  <si>
    <r>
      <rPr>
        <sz val="10"/>
        <rFont val="Arial MT"/>
        <family val="2"/>
      </rPr>
      <t>16520-02</t>
    </r>
  </si>
  <si>
    <r>
      <rPr>
        <sz val="9"/>
        <rFont val="Arial MT"/>
        <family val="2"/>
      </rPr>
      <t>Elektivni carski rez sa rezom na donjem segmentu materice</t>
    </r>
  </si>
  <si>
    <r>
      <rPr>
        <sz val="10"/>
        <rFont val="Arial MT"/>
        <family val="2"/>
      </rPr>
      <t>16520-03</t>
    </r>
  </si>
  <si>
    <r>
      <rPr>
        <sz val="9"/>
        <rFont val="Arial MT"/>
        <family val="2"/>
      </rPr>
      <t>Hitan carski rez sa rezom na donjem segmentu materice</t>
    </r>
  </si>
  <si>
    <r>
      <rPr>
        <sz val="10"/>
        <rFont val="Arial MT"/>
        <family val="2"/>
      </rPr>
      <t>16564-00</t>
    </r>
  </si>
  <si>
    <r>
      <rPr>
        <sz val="9"/>
        <rFont val="Arial MT"/>
        <family val="2"/>
      </rPr>
      <t xml:space="preserve">Postpartalna evakuacija sadržaja materice dilatacijom
</t>
    </r>
    <r>
      <rPr>
        <sz val="9"/>
        <rFont val="Arial MT"/>
        <family val="2"/>
      </rPr>
      <t>cervikalnog kanala i kiretažom</t>
    </r>
  </si>
  <si>
    <r>
      <rPr>
        <sz val="10"/>
        <rFont val="Arial MT"/>
        <family val="2"/>
      </rPr>
      <t>16571-00</t>
    </r>
  </si>
  <si>
    <r>
      <rPr>
        <sz val="9"/>
        <rFont val="Arial MT"/>
        <family val="2"/>
      </rPr>
      <t>Sutura rupture grlića materice nakon porođaja</t>
    </r>
  </si>
  <si>
    <r>
      <rPr>
        <sz val="10"/>
        <rFont val="Arial MT"/>
        <family val="2"/>
      </rPr>
      <t>22007-00</t>
    </r>
  </si>
  <si>
    <r>
      <rPr>
        <sz val="9"/>
        <rFont val="Arial MT"/>
        <family val="2"/>
      </rPr>
      <t>Endotrahealna intubacija, jednolumenski tubus</t>
    </r>
  </si>
  <si>
    <r>
      <rPr>
        <sz val="10"/>
        <rFont val="Arial MT"/>
        <family val="2"/>
      </rPr>
      <t>22007-01</t>
    </r>
  </si>
  <si>
    <r>
      <rPr>
        <sz val="9"/>
        <rFont val="Arial MT"/>
        <family val="2"/>
      </rPr>
      <t>Održavanje endotrahealne intubacije, jednolumenski tubus</t>
    </r>
  </si>
  <si>
    <r>
      <rPr>
        <sz val="10"/>
        <rFont val="Arial MT"/>
        <family val="2"/>
      </rPr>
      <t>22065-00</t>
    </r>
  </si>
  <si>
    <r>
      <rPr>
        <sz val="9"/>
        <rFont val="Arial MT"/>
        <family val="2"/>
      </rPr>
      <t>Terapija hladnoćom</t>
    </r>
  </si>
  <si>
    <r>
      <rPr>
        <sz val="9"/>
        <rFont val="Arial MT"/>
        <family val="2"/>
      </rPr>
      <t>Savetovanje ili informisanje pacijenta o primeni propisanog leka</t>
    </r>
  </si>
  <si>
    <r>
      <rPr>
        <sz val="9"/>
        <rFont val="Arial MT"/>
        <family val="2"/>
      </rPr>
      <t>Praćenje terapijskog delovanja leka (uslugu obavlja specijalista)</t>
    </r>
  </si>
  <si>
    <r>
      <rPr>
        <sz val="9"/>
        <rFont val="Arial MT"/>
        <family val="2"/>
      </rPr>
      <t>Uzorkovanje i slanje materijala za laboratorijsko ispitivanje</t>
    </r>
  </si>
  <si>
    <r>
      <rPr>
        <sz val="9"/>
        <rFont val="Arial MT"/>
        <family val="2"/>
      </rPr>
      <t>Tumačenje rezultata laboratorijskog ispitivanja po uzorku</t>
    </r>
  </si>
  <si>
    <r>
      <rPr>
        <sz val="9"/>
        <rFont val="Arial MT"/>
        <family val="2"/>
      </rPr>
      <t>Antropometrijska merenja kod ispitivanja uhranjenosti pojedinca: telesna težina tela, telesna visina, debljina kožnog nabora na četiri tačke, obim nadlaktice, obim struka, obim kukova.</t>
    </r>
  </si>
  <si>
    <r>
      <rPr>
        <sz val="10"/>
        <rFont val="Arial MT"/>
        <family val="2"/>
      </rPr>
      <t>30010-00</t>
    </r>
  </si>
  <si>
    <r>
      <rPr>
        <sz val="9"/>
        <rFont val="Arial MT"/>
        <family val="2"/>
      </rPr>
      <t>Previjanje opekotine, manje od 10% površine tela je previjeno</t>
    </r>
  </si>
  <si>
    <r>
      <rPr>
        <sz val="10"/>
        <rFont val="Arial MT"/>
        <family val="2"/>
      </rPr>
      <t>30026-00</t>
    </r>
  </si>
  <si>
    <r>
      <rPr>
        <sz val="9"/>
        <rFont val="Arial MT"/>
        <family val="2"/>
      </rPr>
      <t xml:space="preserve">Reparacija rane na koži i potkožnom tkivu ostalih oblasti,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</si>
  <si>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30029-00</t>
    </r>
  </si>
  <si>
    <r>
      <rPr>
        <sz val="9"/>
        <rFont val="Arial MT"/>
        <family val="2"/>
      </rPr>
      <t xml:space="preserve">Reparacija rane na koži i potkožnom tkivu ostalih oblasti,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</si>
  <si>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30035-00</t>
    </r>
  </si>
  <si>
    <r>
      <rPr>
        <sz val="10"/>
        <rFont val="Arial MT"/>
        <family val="2"/>
      </rPr>
      <t>30052-01</t>
    </r>
  </si>
  <si>
    <r>
      <rPr>
        <sz val="9"/>
        <rFont val="Arial MT"/>
        <family val="2"/>
      </rPr>
      <t>Reparacija rane na očnom kapku</t>
    </r>
  </si>
  <si>
    <r>
      <rPr>
        <sz val="10"/>
        <rFont val="Arial MT"/>
        <family val="2"/>
      </rPr>
      <t>30052-02</t>
    </r>
  </si>
  <si>
    <r>
      <rPr>
        <sz val="9"/>
        <rFont val="Arial MT"/>
        <family val="2"/>
      </rPr>
      <t>Reparacija rane na usni</t>
    </r>
  </si>
  <si>
    <r>
      <rPr>
        <sz val="10"/>
        <rFont val="Arial MT"/>
        <family val="2"/>
      </rPr>
      <t>30055-00</t>
    </r>
  </si>
  <si>
    <r>
      <rPr>
        <sz val="9"/>
        <rFont val="Arial MT"/>
        <family val="2"/>
      </rPr>
      <t>Previjanje rane</t>
    </r>
  </si>
  <si>
    <r>
      <rPr>
        <sz val="10"/>
        <rFont val="Arial MT"/>
        <family val="2"/>
      </rPr>
      <t>30061-00</t>
    </r>
  </si>
  <si>
    <r>
      <rPr>
        <sz val="9"/>
        <rFont val="Arial MT"/>
        <family val="2"/>
      </rPr>
      <t>Uklanjanje stranog tela iz kože i potkožnog tkiva bez incizije</t>
    </r>
  </si>
  <si>
    <r>
      <rPr>
        <sz val="10"/>
        <rFont val="Arial MT"/>
        <family val="2"/>
      </rPr>
      <t>30061-01</t>
    </r>
  </si>
  <si>
    <r>
      <rPr>
        <sz val="9"/>
        <rFont val="Arial MT"/>
        <family val="2"/>
      </rPr>
      <t>Uklanjanje stranog tela iz farinksa bez incizije</t>
    </r>
  </si>
  <si>
    <r>
      <rPr>
        <sz val="10"/>
        <rFont val="Arial MT"/>
        <family val="2"/>
      </rPr>
      <t>30061-02</t>
    </r>
  </si>
  <si>
    <r>
      <rPr>
        <sz val="9"/>
        <rFont val="Arial MT"/>
        <family val="2"/>
      </rPr>
      <t>Uklanjanje površinskog stranog tela sa rožnjače</t>
    </r>
  </si>
  <si>
    <r>
      <rPr>
        <sz val="10"/>
        <rFont val="Arial MT"/>
        <family val="2"/>
      </rPr>
      <t>30061-04</t>
    </r>
  </si>
  <si>
    <r>
      <rPr>
        <sz val="9"/>
        <rFont val="Arial MT"/>
        <family val="2"/>
      </rPr>
      <t>Uklanjanje površinskog stranog tela sa konjuktive</t>
    </r>
  </si>
  <si>
    <r>
      <rPr>
        <sz val="10"/>
        <rFont val="Arial MT"/>
        <family val="2"/>
      </rPr>
      <t>30064-00</t>
    </r>
  </si>
  <si>
    <r>
      <rPr>
        <sz val="9"/>
        <rFont val="Arial MT"/>
        <family val="2"/>
      </rPr>
      <t>Uklanjanje stranog tela iz kože i potkožnog tkiva incizijom</t>
    </r>
  </si>
  <si>
    <r>
      <rPr>
        <sz val="10"/>
        <rFont val="Arial MT"/>
        <family val="2"/>
      </rPr>
      <t>30068-00</t>
    </r>
  </si>
  <si>
    <r>
      <rPr>
        <sz val="9"/>
        <rFont val="Arial MT"/>
        <family val="2"/>
      </rPr>
      <t xml:space="preserve">Odstranjenje stranoga tela iz mekog tkiva, neklasifikovano na
</t>
    </r>
    <r>
      <rPr>
        <sz val="9"/>
        <rFont val="Arial MT"/>
        <family val="2"/>
      </rPr>
      <t>drugom mestu</t>
    </r>
  </si>
  <si>
    <r>
      <rPr>
        <sz val="10"/>
        <rFont val="Arial MT"/>
        <family val="2"/>
      </rPr>
      <t>30071-00</t>
    </r>
  </si>
  <si>
    <r>
      <rPr>
        <sz val="9"/>
        <rFont val="Arial MT"/>
        <family val="2"/>
      </rPr>
      <t>Biopsija kože i potkožnog tkiva</t>
    </r>
  </si>
  <si>
    <r>
      <rPr>
        <sz val="10"/>
        <rFont val="Arial MT"/>
        <family val="2"/>
      </rPr>
      <t>30075-00</t>
    </r>
  </si>
  <si>
    <r>
      <rPr>
        <sz val="9"/>
        <rFont val="Arial MT"/>
        <family val="2"/>
      </rPr>
      <t>Biopsija limfnog čvora</t>
    </r>
  </si>
  <si>
    <r>
      <rPr>
        <sz val="10"/>
        <rFont val="Arial MT"/>
        <family val="2"/>
      </rPr>
      <t>30075-12</t>
    </r>
  </si>
  <si>
    <r>
      <rPr>
        <sz val="9"/>
        <rFont val="Arial MT"/>
        <family val="2"/>
      </rPr>
      <t>Biopsija želuca</t>
    </r>
  </si>
  <si>
    <r>
      <rPr>
        <sz val="10"/>
        <rFont val="Arial MT"/>
        <family val="2"/>
      </rPr>
      <t>30075-16</t>
    </r>
  </si>
  <si>
    <r>
      <rPr>
        <sz val="9"/>
        <rFont val="Arial MT"/>
        <family val="2"/>
      </rPr>
      <t>Biopsija pankreasa</t>
    </r>
  </si>
  <si>
    <r>
      <rPr>
        <sz val="10"/>
        <rFont val="Arial MT"/>
        <family val="2"/>
      </rPr>
      <t>30075-25</t>
    </r>
  </si>
  <si>
    <r>
      <rPr>
        <sz val="9"/>
        <rFont val="Arial MT"/>
        <family val="2"/>
      </rPr>
      <t>Biopsija tonzila ili adenoida</t>
    </r>
  </si>
  <si>
    <r>
      <rPr>
        <sz val="10"/>
        <rFont val="Arial MT"/>
        <family val="2"/>
      </rPr>
      <t>30075-37</t>
    </r>
  </si>
  <si>
    <r>
      <rPr>
        <sz val="9"/>
        <rFont val="Arial MT"/>
        <family val="2"/>
      </rPr>
      <t>Biopsija peritoneuma</t>
    </r>
  </si>
  <si>
    <r>
      <rPr>
        <sz val="10"/>
        <rFont val="Arial MT"/>
        <family val="2"/>
      </rPr>
      <t>30107-00</t>
    </r>
  </si>
  <si>
    <r>
      <rPr>
        <sz val="9"/>
        <rFont val="Arial MT"/>
        <family val="2"/>
      </rPr>
      <t>Ekscizija gangliona, neklasifikovana na drugom mestu</t>
    </r>
  </si>
  <si>
    <r>
      <rPr>
        <sz val="10"/>
        <rFont val="Arial MT"/>
        <family val="2"/>
      </rPr>
      <t>30114-00</t>
    </r>
  </si>
  <si>
    <r>
      <rPr>
        <sz val="9"/>
        <rFont val="Arial MT"/>
        <family val="2"/>
      </rPr>
      <t>Ekscizija Bekerove (Baker) ciste</t>
    </r>
  </si>
  <si>
    <r>
      <rPr>
        <sz val="10"/>
        <rFont val="Arial MT"/>
        <family val="2"/>
      </rPr>
      <t>30186-00</t>
    </r>
  </si>
  <si>
    <r>
      <rPr>
        <sz val="9"/>
        <rFont val="Arial MT"/>
        <family val="2"/>
      </rPr>
      <t>Uklanjanje bradavice sa tabana</t>
    </r>
  </si>
  <si>
    <r>
      <rPr>
        <sz val="10"/>
        <rFont val="Arial MT"/>
        <family val="2"/>
      </rPr>
      <t>30216-01</t>
    </r>
  </si>
  <si>
    <r>
      <rPr>
        <sz val="9"/>
        <rFont val="Arial MT"/>
        <family val="2"/>
      </rPr>
      <t>Aspiracija apscesa iz kože i potkožnog tkiva</t>
    </r>
  </si>
  <si>
    <r>
      <rPr>
        <sz val="10"/>
        <rFont val="Arial MT"/>
        <family val="2"/>
      </rPr>
      <t>30216-02</t>
    </r>
  </si>
  <si>
    <r>
      <rPr>
        <sz val="9"/>
        <rFont val="Arial MT"/>
        <family val="2"/>
      </rPr>
      <t>Ostale aspiracije iz kože i potkožnog tkiva</t>
    </r>
  </si>
  <si>
    <r>
      <rPr>
        <sz val="10"/>
        <rFont val="Arial MT"/>
        <family val="2"/>
      </rPr>
      <t>30223-00</t>
    </r>
  </si>
  <si>
    <r>
      <rPr>
        <sz val="9"/>
        <rFont val="Arial MT"/>
        <family val="2"/>
      </rPr>
      <t>Incizija i drenaža hematoma kože i potkožnog tkiva</t>
    </r>
  </si>
  <si>
    <r>
      <rPr>
        <sz val="10"/>
        <rFont val="Arial MT"/>
        <family val="2"/>
      </rPr>
      <t>30223-01</t>
    </r>
  </si>
  <si>
    <r>
      <rPr>
        <sz val="9"/>
        <rFont val="Arial MT"/>
        <family val="2"/>
      </rPr>
      <t>Incizija i drenaža apscesa kože i potkožnog tkiva</t>
    </r>
  </si>
  <si>
    <r>
      <rPr>
        <sz val="10"/>
        <rFont val="Arial MT"/>
        <family val="2"/>
      </rPr>
      <t>30223-02</t>
    </r>
  </si>
  <si>
    <r>
      <rPr>
        <sz val="9"/>
        <rFont val="Arial MT"/>
        <family val="2"/>
      </rPr>
      <t>Ostale incizije i drenaže kože i potkožnog tkiva</t>
    </r>
  </si>
  <si>
    <r>
      <rPr>
        <sz val="10"/>
        <rFont val="Arial MT"/>
        <family val="2"/>
      </rPr>
      <t>30223-03</t>
    </r>
  </si>
  <si>
    <r>
      <rPr>
        <sz val="9"/>
        <rFont val="Arial MT"/>
        <family val="2"/>
      </rPr>
      <t>Incizija i drenaža apscesa mekog tkiva</t>
    </r>
  </si>
  <si>
    <r>
      <rPr>
        <sz val="10"/>
        <rFont val="Arial MT"/>
        <family val="2"/>
      </rPr>
      <t>30224-01</t>
    </r>
  </si>
  <si>
    <r>
      <rPr>
        <sz val="9"/>
        <rFont val="Arial MT"/>
        <family val="2"/>
      </rPr>
      <t xml:space="preserve">Perkutana drenaža intra-abdominalnog apscesa, hematoma ili
</t>
    </r>
    <r>
      <rPr>
        <sz val="9"/>
        <rFont val="Arial MT"/>
        <family val="2"/>
      </rPr>
      <t>ciste</t>
    </r>
  </si>
  <si>
    <r>
      <rPr>
        <sz val="10"/>
        <rFont val="Arial MT"/>
        <family val="2"/>
      </rPr>
      <t>30278-00</t>
    </r>
  </si>
  <si>
    <r>
      <rPr>
        <sz val="9"/>
        <rFont val="Arial MT"/>
        <family val="2"/>
      </rPr>
      <t>Lingvalna frenektomija</t>
    </r>
  </si>
  <si>
    <r>
      <rPr>
        <sz val="10"/>
        <rFont val="Arial MT"/>
        <family val="2"/>
      </rPr>
      <t>30329-00</t>
    </r>
  </si>
  <si>
    <r>
      <rPr>
        <sz val="9"/>
        <rFont val="Arial MT"/>
        <family val="2"/>
      </rPr>
      <t>Ekscizija limfnog čvora prepone</t>
    </r>
  </si>
  <si>
    <r>
      <rPr>
        <sz val="10"/>
        <rFont val="Arial MT"/>
        <family val="2"/>
      </rPr>
      <t>30336-00</t>
    </r>
  </si>
  <si>
    <r>
      <rPr>
        <sz val="9"/>
        <rFont val="Arial MT"/>
        <family val="2"/>
      </rPr>
      <t>Radikalna ekscizija limfnih čvorova  aksile</t>
    </r>
  </si>
  <si>
    <r>
      <rPr>
        <sz val="10"/>
        <rFont val="Arial MT"/>
        <family val="2"/>
      </rPr>
      <t>30375-07</t>
    </r>
  </si>
  <si>
    <r>
      <rPr>
        <sz val="9"/>
        <rFont val="Arial MT"/>
        <family val="2"/>
      </rPr>
      <t>Gastrostomija</t>
    </r>
  </si>
  <si>
    <r>
      <rPr>
        <sz val="10"/>
        <rFont val="Arial MT"/>
        <family val="2"/>
      </rPr>
      <t>30375-10</t>
    </r>
  </si>
  <si>
    <r>
      <rPr>
        <sz val="9"/>
        <rFont val="Arial MT"/>
        <family val="2"/>
      </rPr>
      <t>Šav perforiranog ulkusa</t>
    </r>
  </si>
  <si>
    <r>
      <rPr>
        <sz val="10"/>
        <rFont val="Arial MT"/>
        <family val="2"/>
      </rPr>
      <t>30375-28</t>
    </r>
  </si>
  <si>
    <r>
      <rPr>
        <sz val="9"/>
        <rFont val="Arial MT"/>
        <family val="2"/>
      </rPr>
      <t>Privremena kolostoma</t>
    </r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</si>
  <si>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</si>
  <si>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</si>
  <si>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</si>
  <si>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</si>
  <si>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</si>
  <si>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</si>
  <si>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</si>
  <si>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</si>
  <si>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t>H07B</t>
  </si>
  <si>
    <t>H08A</t>
  </si>
  <si>
    <t>Посатупак одржавања ендотрахеалне интубације (контрола правилне позиције) једно луменски тубус</t>
  </si>
  <si>
    <t>30075-02</t>
  </si>
  <si>
    <t>Биопсија паратиреоидних жлезда</t>
  </si>
  <si>
    <t>30075-19</t>
  </si>
  <si>
    <t>Биопсија језика</t>
  </si>
  <si>
    <t>30075-23</t>
  </si>
  <si>
    <t>Биопсија усне шупљине</t>
  </si>
  <si>
    <t>30075-25</t>
  </si>
  <si>
    <t>Биопсија тонзила или аденоида</t>
  </si>
  <si>
    <t>30075-26</t>
  </si>
  <si>
    <t xml:space="preserve"> Биопсија у фаринксу</t>
  </si>
  <si>
    <t>30266-00</t>
  </si>
  <si>
    <t>Инцизија пљувачних жлезда</t>
  </si>
  <si>
    <t>30266-02</t>
  </si>
  <si>
    <t>Уклањање калкулуса из пљувачних жлезда или канала</t>
  </si>
  <si>
    <t>30278-00</t>
  </si>
  <si>
    <r>
      <rPr>
        <sz val="10"/>
        <rFont val="Arial MT"/>
        <family val="2"/>
      </rPr>
      <t>30454-01</t>
    </r>
  </si>
  <si>
    <r>
      <rPr>
        <sz val="9"/>
        <rFont val="Arial MT"/>
        <family val="2"/>
      </rPr>
      <t>Holecistektomija sa holedohotomijom</t>
    </r>
  </si>
  <si>
    <r>
      <rPr>
        <sz val="10"/>
        <rFont val="Arial MT"/>
        <family val="2"/>
      </rPr>
      <t>30515-00</t>
    </r>
  </si>
  <si>
    <r>
      <rPr>
        <sz val="9"/>
        <rFont val="Arial MT"/>
        <family val="2"/>
      </rPr>
      <t>Gastro-enterostomija</t>
    </r>
  </si>
  <si>
    <r>
      <rPr>
        <sz val="10"/>
        <rFont val="Arial MT"/>
        <family val="2"/>
      </rPr>
      <t>30566-00</t>
    </r>
  </si>
  <si>
    <r>
      <rPr>
        <sz val="9"/>
        <rFont val="Arial MT"/>
        <family val="2"/>
      </rPr>
      <t>Resekcija tankog creva sa anastomozom</t>
    </r>
  </si>
  <si>
    <r>
      <rPr>
        <sz val="10"/>
        <rFont val="Arial MT"/>
        <family val="2"/>
      </rPr>
      <t>30571-00</t>
    </r>
  </si>
  <si>
    <r>
      <rPr>
        <sz val="9"/>
        <rFont val="Arial MT"/>
        <family val="2"/>
      </rPr>
      <t>Apendektomija</t>
    </r>
  </si>
  <si>
    <r>
      <rPr>
        <sz val="10"/>
        <rFont val="Arial MT"/>
        <family val="2"/>
      </rPr>
      <t>30614-00</t>
    </r>
  </si>
  <si>
    <r>
      <rPr>
        <sz val="9"/>
        <rFont val="Arial MT"/>
        <family val="2"/>
      </rPr>
      <t>Reparacija femoralne hernije, jednostrano</t>
    </r>
  </si>
  <si>
    <r>
      <rPr>
        <sz val="10"/>
        <rFont val="Arial MT"/>
        <family val="2"/>
      </rPr>
      <t>30614-02</t>
    </r>
  </si>
  <si>
    <r>
      <rPr>
        <sz val="9"/>
        <rFont val="Arial MT"/>
        <family val="2"/>
      </rPr>
      <t>Reparacija ingvinalne hernije, jednostrano</t>
    </r>
  </si>
  <si>
    <r>
      <rPr>
        <sz val="10"/>
        <rFont val="Arial MT"/>
        <family val="2"/>
      </rPr>
      <t>30614-03</t>
    </r>
  </si>
  <si>
    <r>
      <rPr>
        <sz val="9"/>
        <rFont val="Arial MT"/>
        <family val="2"/>
      </rPr>
      <t>Reparacija ingvinalne hernije, obostrano</t>
    </r>
  </si>
  <si>
    <r>
      <rPr>
        <sz val="10"/>
        <rFont val="Arial MT"/>
        <family val="2"/>
      </rPr>
      <t>30615-00</t>
    </r>
  </si>
  <si>
    <r>
      <rPr>
        <sz val="9"/>
        <rFont val="Arial MT"/>
        <family val="2"/>
      </rPr>
      <t>Reparacija inkarcerirane, strangulisane i obstruktivne hernije</t>
    </r>
  </si>
  <si>
    <r>
      <rPr>
        <sz val="10"/>
        <rFont val="Arial MT"/>
        <family val="2"/>
      </rPr>
      <t>30617-00</t>
    </r>
  </si>
  <si>
    <r>
      <rPr>
        <sz val="9"/>
        <rFont val="Arial MT"/>
        <family val="2"/>
      </rPr>
      <t>Reparacija umbilikalne hernije</t>
    </r>
  </si>
  <si>
    <r>
      <rPr>
        <sz val="10"/>
        <rFont val="Arial MT"/>
        <family val="2"/>
      </rPr>
      <t>30631-00</t>
    </r>
  </si>
  <si>
    <t>Екстракција страног тела из једњака ригидним ендоскопом</t>
  </si>
  <si>
    <t>41849-00</t>
  </si>
  <si>
    <t>Ларингоскопија</t>
  </si>
  <si>
    <t>41852-00</t>
  </si>
  <si>
    <t>Ларингоскопија са уклањањем лезија0</t>
  </si>
  <si>
    <t>41881-00</t>
  </si>
  <si>
    <t>Отворена трахеостомија,привремена</t>
  </si>
  <si>
    <t>45659-00</t>
  </si>
  <si>
    <t xml:space="preserve"> Корекција клемпавог ува</t>
  </si>
  <si>
    <t>45665-02</t>
  </si>
  <si>
    <t>Клинаста ексцизија ува пуне дебљине</t>
  </si>
  <si>
    <t>30075-22</t>
  </si>
  <si>
    <t>Биопсија пљувачних жлезда и канала</t>
  </si>
  <si>
    <t>37435-00</t>
  </si>
  <si>
    <t>Пластика френулума(френулотомија)</t>
  </si>
  <si>
    <t>47738-00</t>
  </si>
  <si>
    <t>Затворена репозиција прелома носне кости</t>
  </si>
  <si>
    <t>30052-00</t>
  </si>
  <si>
    <t>Реконструкција повреде ране спољашњег ува</t>
  </si>
  <si>
    <t>30253-00</t>
  </si>
  <si>
    <t>Парцијална екцизија паротидне жлезде</t>
  </si>
  <si>
    <t>30473-03</t>
  </si>
  <si>
    <t>Езофагоскопија</t>
  </si>
  <si>
    <t>41881-01</t>
  </si>
  <si>
    <t>Отворена трахеостомија,стална</t>
  </si>
  <si>
    <t>90683-00</t>
  </si>
  <si>
    <t>Реконструкција зигоматичног лука</t>
  </si>
  <si>
    <t>30075-28</t>
  </si>
  <si>
    <t>Биопсија промене спољашњег ува</t>
  </si>
  <si>
    <t>30283-00</t>
  </si>
  <si>
    <t xml:space="preserve">Ексцизија цисте у устима </t>
  </si>
  <si>
    <t>31230-02</t>
  </si>
  <si>
    <t>Ексцизија лезије(а) на кожи и поткожном ткиву ува</t>
  </si>
  <si>
    <t>31230-03</t>
  </si>
  <si>
    <t>Ексцизија лезије(а) на кожи и поткожном ткиву усне</t>
  </si>
  <si>
    <t>Екцизијски дебридман меког ткива</t>
  </si>
  <si>
    <t>Ексцизија лезије меког ткива некласификована на другом месту</t>
  </si>
  <si>
    <t>41692-00</t>
  </si>
  <si>
    <t>Субмукозна ресекција носних шкољки ,једнострана</t>
  </si>
  <si>
    <t>41816-00</t>
  </si>
  <si>
    <t>Ригидна езофагоскопија</t>
  </si>
  <si>
    <t>41889-01</t>
  </si>
  <si>
    <r>
      <rPr>
        <sz val="9"/>
        <rFont val="Arial MT"/>
        <family val="2"/>
      </rPr>
      <t>Ekscizija lezije mekog tkiva, neklasifikovana na drugom mestu</t>
    </r>
  </si>
  <si>
    <r>
      <rPr>
        <sz val="10"/>
        <rFont val="Arial MT"/>
        <family val="2"/>
      </rPr>
      <t>31423-00</t>
    </r>
  </si>
  <si>
    <r>
      <rPr>
        <sz val="9"/>
        <rFont val="Arial MT"/>
        <family val="2"/>
      </rPr>
      <t>Ekscizija limfnog čvora vrata</t>
    </r>
  </si>
  <si>
    <r>
      <rPr>
        <sz val="10"/>
        <rFont val="Arial MT"/>
        <family val="2"/>
      </rPr>
      <t>31500-00</t>
    </r>
  </si>
  <si>
    <r>
      <rPr>
        <sz val="9"/>
        <rFont val="Arial MT"/>
        <family val="2"/>
      </rPr>
      <t>Ekscizija lezija na dojkama</t>
    </r>
  </si>
  <si>
    <r>
      <rPr>
        <sz val="10"/>
        <rFont val="Arial MT"/>
        <family val="2"/>
      </rPr>
      <t>31518-00</t>
    </r>
  </si>
  <si>
    <r>
      <rPr>
        <sz val="9"/>
        <rFont val="Arial MT"/>
        <family val="2"/>
      </rPr>
      <t>Jednostavna mastektomija, jednostrana</t>
    </r>
  </si>
  <si>
    <r>
      <rPr>
        <sz val="10"/>
        <rFont val="Arial MT"/>
        <family val="2"/>
      </rPr>
      <t>31533-00</t>
    </r>
  </si>
  <si>
    <r>
      <rPr>
        <sz val="9"/>
        <rFont val="Arial MT"/>
        <family val="2"/>
      </rPr>
      <t>Biopsija dojke iglom</t>
    </r>
  </si>
  <si>
    <r>
      <rPr>
        <sz val="10"/>
        <rFont val="Arial MT"/>
        <family val="2"/>
      </rPr>
      <t>31548-00</t>
    </r>
  </si>
  <si>
    <r>
      <rPr>
        <sz val="9"/>
        <rFont val="Arial MT"/>
        <family val="2"/>
      </rPr>
      <t>Biopsija dubokog tkiva dojke</t>
    </r>
  </si>
  <si>
    <r>
      <rPr>
        <sz val="10"/>
        <rFont val="Arial MT"/>
        <family val="2"/>
      </rPr>
      <t>32003-00</t>
    </r>
  </si>
  <si>
    <r>
      <rPr>
        <sz val="9"/>
        <rFont val="Arial MT"/>
        <family val="2"/>
      </rPr>
      <t>Ograničena resekcija debelog creva sa anastomozom</t>
    </r>
  </si>
  <si>
    <r>
      <rPr>
        <sz val="10"/>
        <rFont val="Arial MT"/>
        <family val="2"/>
      </rPr>
      <t>32003-01</t>
    </r>
  </si>
  <si>
    <r>
      <rPr>
        <sz val="9"/>
        <rFont val="Arial MT"/>
        <family val="2"/>
      </rPr>
      <t>Desna hemikolektomija sa anastomozom</t>
    </r>
  </si>
  <si>
    <r>
      <rPr>
        <sz val="10"/>
        <rFont val="Arial MT"/>
        <family val="2"/>
      </rPr>
      <t>32025-00</t>
    </r>
  </si>
  <si>
    <r>
      <rPr>
        <sz val="9"/>
        <rFont val="Arial MT"/>
        <family val="2"/>
      </rPr>
      <t>Niska prednja resekcija rektuma</t>
    </r>
  </si>
  <si>
    <r>
      <rPr>
        <sz val="10"/>
        <rFont val="Arial MT"/>
        <family val="2"/>
      </rPr>
      <t>32030-00</t>
    </r>
  </si>
  <si>
    <r>
      <rPr>
        <sz val="9"/>
        <rFont val="Arial MT"/>
        <family val="2"/>
      </rPr>
      <t>Rektosigmoidektomija sa formiranjem stome</t>
    </r>
  </si>
  <si>
    <r>
      <rPr>
        <sz val="10"/>
        <rFont val="Arial MT"/>
        <family val="2"/>
      </rPr>
      <t>32075-00</t>
    </r>
  </si>
  <si>
    <r>
      <rPr>
        <sz val="9"/>
        <rFont val="Arial MT"/>
        <family val="2"/>
      </rPr>
      <t>Rigidna rektosigmoidoskopija</t>
    </r>
  </si>
  <si>
    <r>
      <rPr>
        <sz val="10"/>
        <rFont val="Arial MT"/>
        <family val="2"/>
      </rPr>
      <t>32075-01</t>
    </r>
  </si>
  <si>
    <r>
      <rPr>
        <sz val="9"/>
        <rFont val="Arial MT"/>
        <family val="2"/>
      </rPr>
      <t>Rigidna sigmoidoskopija sa biopsijom</t>
    </r>
  </si>
  <si>
    <r>
      <rPr>
        <sz val="9"/>
        <rFont val="Arial MT"/>
        <family val="2"/>
      </rPr>
      <t>Kineziterapija u novorođenčeta i odojčeta</t>
    </r>
  </si>
  <si>
    <r>
      <rPr>
        <sz val="10"/>
        <rFont val="Arial MT"/>
        <family val="2"/>
      </rPr>
      <t>32084-00</t>
    </r>
  </si>
  <si>
    <r>
      <rPr>
        <sz val="9"/>
        <rFont val="Arial MT"/>
        <family val="2"/>
      </rPr>
      <t>Fiberoptička kolonoskopija do hepatičke fleksure</t>
    </r>
  </si>
  <si>
    <r>
      <rPr>
        <sz val="10"/>
        <rFont val="Arial MT"/>
        <family val="2"/>
      </rPr>
      <t>32138-00</t>
    </r>
  </si>
  <si>
    <r>
      <rPr>
        <sz val="9"/>
        <rFont val="Arial MT"/>
        <family val="2"/>
      </rPr>
      <t>Hemoroidektomija</t>
    </r>
  </si>
  <si>
    <r>
      <rPr>
        <sz val="10"/>
        <rFont val="Arial MT"/>
        <family val="2"/>
      </rPr>
      <t>32171-00</t>
    </r>
  </si>
  <si>
    <r>
      <rPr>
        <sz val="9"/>
        <rFont val="Arial MT"/>
        <family val="2"/>
      </rPr>
      <t>Anorektalni pregled</t>
    </r>
  </si>
  <si>
    <r>
      <rPr>
        <sz val="9"/>
        <rFont val="Arial MT"/>
        <family val="2"/>
      </rPr>
      <t>Detekcija psihoaktivnih susptanci u urinu kod zavisnika</t>
    </r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</si>
  <si>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</si>
  <si>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</si>
  <si>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</si>
  <si>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</si>
  <si>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</si>
  <si>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</si>
  <si>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</si>
  <si>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</si>
  <si>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</si>
  <si>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</si>
  <si>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</si>
  <si>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</si>
  <si>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</si>
  <si>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</si>
  <si>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</si>
  <si>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</si>
  <si>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90142-01</t>
  </si>
  <si>
    <t>Остале репарације на непцу</t>
  </si>
  <si>
    <t>92030-00</t>
  </si>
  <si>
    <t>Ретампонада</t>
  </si>
  <si>
    <t>92032-00</t>
  </si>
  <si>
    <t>Уклањање страног тела из гркљана без инцизије</t>
  </si>
  <si>
    <t>90140-00</t>
  </si>
  <si>
    <t>Остале процедуре на пљувачним жлездама или каналима</t>
  </si>
  <si>
    <t>96096-00</t>
  </si>
  <si>
    <t xml:space="preserve">Орална нутритивна подршка </t>
  </si>
  <si>
    <t>30068-00</t>
  </si>
  <si>
    <t>Одстрањење странога тела из меког ткива, некласификовано на другом месту</t>
  </si>
  <si>
    <t>30235-00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</si>
  <si>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</si>
  <si>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</si>
  <si>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</si>
  <si>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</si>
  <si>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</si>
  <si>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</si>
  <si>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r>
      <rPr>
        <sz val="9"/>
        <rFont val="Arial MT"/>
        <family val="2"/>
      </rPr>
      <t>Široka ekscizija zone trensformacije omčicom</t>
    </r>
  </si>
  <si>
    <r>
      <rPr>
        <sz val="10"/>
        <rFont val="Arial MT"/>
        <family val="2"/>
      </rPr>
      <t>35649-03</t>
    </r>
  </si>
  <si>
    <r>
      <rPr>
        <sz val="9"/>
        <rFont val="Arial MT"/>
        <family val="2"/>
      </rPr>
      <t>Miomektomija materice</t>
    </r>
  </si>
  <si>
    <r>
      <rPr>
        <sz val="10"/>
        <rFont val="Arial MT"/>
        <family val="2"/>
      </rPr>
      <t>35653-04</t>
    </r>
  </si>
  <si>
    <r>
      <rPr>
        <sz val="9"/>
        <rFont val="Arial MT"/>
        <family val="2"/>
      </rPr>
      <t>Klasična histerektomija sa adneksektomijom</t>
    </r>
  </si>
  <si>
    <r>
      <rPr>
        <sz val="10"/>
        <rFont val="Arial MT"/>
        <family val="2"/>
      </rPr>
      <t>35657-00</t>
    </r>
  </si>
  <si>
    <r>
      <rPr>
        <sz val="9"/>
        <rFont val="Arial MT"/>
        <family val="2"/>
      </rPr>
      <t>Vaginalna histerektomija</t>
    </r>
  </si>
  <si>
    <r>
      <rPr>
        <sz val="10"/>
        <rFont val="Arial MT"/>
        <family val="2"/>
      </rPr>
      <t>35713-09</t>
    </r>
  </si>
  <si>
    <r>
      <rPr>
        <sz val="9"/>
        <rFont val="Arial MT"/>
        <family val="2"/>
      </rPr>
      <t>Salpingektomija, jednostrana</t>
    </r>
  </si>
  <si>
    <r>
      <rPr>
        <sz val="10"/>
        <rFont val="Arial MT"/>
        <family val="2"/>
      </rPr>
      <t>35713-11</t>
    </r>
  </si>
  <si>
    <r>
      <rPr>
        <sz val="9"/>
        <rFont val="Arial MT"/>
        <family val="2"/>
      </rPr>
      <t>Salpingoovariektomija, jednostrana</t>
    </r>
  </si>
  <si>
    <r>
      <rPr>
        <sz val="10"/>
        <rFont val="Arial MT"/>
        <family val="2"/>
      </rPr>
      <t>36624-00</t>
    </r>
  </si>
  <si>
    <r>
      <rPr>
        <sz val="9"/>
        <rFont val="Arial MT"/>
        <family val="2"/>
      </rPr>
      <t>Perkutana nefrostomija</t>
    </r>
  </si>
  <si>
    <r>
      <rPr>
        <sz val="10"/>
        <rFont val="Arial MT"/>
        <family val="2"/>
      </rPr>
      <t>36650-00</t>
    </r>
  </si>
  <si>
    <r>
      <rPr>
        <sz val="9"/>
        <rFont val="Arial MT"/>
        <family val="2"/>
      </rPr>
      <t>Uklanjanje katetera pijelostome ili nefrostome</t>
    </r>
  </si>
  <si>
    <r>
      <rPr>
        <sz val="10"/>
        <rFont val="Arial MT"/>
        <family val="2"/>
      </rPr>
      <t>36800-00</t>
    </r>
  </si>
  <si>
    <r>
      <rPr>
        <sz val="9"/>
        <rFont val="Arial MT"/>
        <family val="2"/>
      </rPr>
      <t>Kateterizacija mokraćne bešike</t>
    </r>
  </si>
  <si>
    <r>
      <rPr>
        <sz val="10"/>
        <rFont val="Arial MT"/>
        <family val="2"/>
      </rPr>
      <t>36800-02</t>
    </r>
  </si>
  <si>
    <r>
      <rPr>
        <sz val="9"/>
        <rFont val="Arial MT"/>
        <family val="2"/>
      </rPr>
      <t>Zamena katetera cistostome</t>
    </r>
  </si>
  <si>
    <r>
      <rPr>
        <sz val="10"/>
        <rFont val="Arial MT"/>
        <family val="2"/>
      </rPr>
      <t>36800-03</t>
    </r>
  </si>
  <si>
    <r>
      <rPr>
        <sz val="9"/>
        <rFont val="Arial MT"/>
        <family val="2"/>
      </rPr>
      <t>Uklanjanje stalnog urinarnog katetera</t>
    </r>
  </si>
  <si>
    <r>
      <rPr>
        <sz val="10"/>
        <rFont val="Arial MT"/>
        <family val="2"/>
      </rPr>
      <t>36812-00</t>
    </r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</si>
  <si>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</si>
  <si>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</si>
  <si>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</si>
  <si>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</si>
  <si>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</si>
  <si>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</si>
  <si>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</si>
  <si>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</si>
  <si>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</si>
  <si>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</si>
  <si>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>Процедура ревизије на куку, са врло тешким КК</t>
  </si>
  <si>
    <t>I31B</t>
  </si>
  <si>
    <t>Процедура ревизије на куку, без врло тешких КК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</si>
  <si>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</si>
  <si>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</si>
  <si>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</si>
  <si>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</si>
  <si>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</si>
  <si>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</si>
  <si>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</si>
  <si>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</si>
  <si>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</si>
  <si>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</si>
  <si>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</si>
  <si>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</si>
  <si>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</si>
  <si>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</si>
  <si>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</si>
  <si>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</si>
  <si>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</si>
  <si>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</si>
  <si>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</si>
  <si>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</si>
  <si>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</si>
  <si>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</si>
  <si>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</si>
  <si>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</si>
  <si>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</si>
  <si>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</si>
  <si>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</si>
  <si>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r>
      <rPr>
        <sz val="9"/>
        <rFont val="Arial MT"/>
        <family val="2"/>
      </rPr>
      <t>Ekscizija polipa na spoljašnjem uvu</t>
    </r>
  </si>
  <si>
    <r>
      <rPr>
        <sz val="10"/>
        <rFont val="Arial MT"/>
        <family val="2"/>
      </rPr>
      <t>41626-00</t>
    </r>
  </si>
  <si>
    <r>
      <rPr>
        <sz val="9"/>
        <rFont val="Arial MT"/>
        <family val="2"/>
      </rPr>
      <t>Miringotomija, jednostrana</t>
    </r>
  </si>
  <si>
    <r>
      <rPr>
        <sz val="10"/>
        <rFont val="Arial MT"/>
        <family val="2"/>
      </rPr>
      <t>41629-00</t>
    </r>
  </si>
  <si>
    <r>
      <rPr>
        <sz val="9"/>
        <rFont val="Arial MT"/>
        <family val="2"/>
      </rPr>
      <t>Eksploracija srednjeg uva</t>
    </r>
  </si>
  <si>
    <r>
      <rPr>
        <sz val="10"/>
        <rFont val="Arial MT"/>
        <family val="2"/>
      </rPr>
      <t>41647-00</t>
    </r>
  </si>
  <si>
    <r>
      <rPr>
        <sz val="9"/>
        <rFont val="Arial MT"/>
        <family val="2"/>
      </rPr>
      <t>Toaleta uva, jednostrano</t>
    </r>
  </si>
  <si>
    <r>
      <rPr>
        <sz val="10"/>
        <rFont val="Arial MT"/>
        <family val="2"/>
      </rPr>
      <t>41647-01</t>
    </r>
  </si>
  <si>
    <r>
      <rPr>
        <sz val="9"/>
        <rFont val="Arial MT"/>
        <family val="2"/>
      </rPr>
      <t>Toaleta uva, obostrano</t>
    </r>
  </si>
  <si>
    <r>
      <rPr>
        <sz val="10"/>
        <rFont val="Arial MT"/>
        <family val="2"/>
      </rPr>
      <t>41668-00</t>
    </r>
  </si>
  <si>
    <r>
      <rPr>
        <sz val="9"/>
        <rFont val="Arial MT"/>
        <family val="2"/>
      </rPr>
      <t>Uklanjanje nazalnih polipa</t>
    </r>
  </si>
  <si>
    <r>
      <rPr>
        <sz val="10"/>
        <rFont val="Arial MT"/>
        <family val="2"/>
      </rPr>
      <t>41671-02</t>
    </r>
  </si>
  <si>
    <r>
      <rPr>
        <sz val="9"/>
        <rFont val="Arial MT"/>
        <family val="2"/>
      </rPr>
      <t>Septoplastika</t>
    </r>
  </si>
  <si>
    <r>
      <rPr>
        <sz val="10"/>
        <rFont val="Arial MT"/>
        <family val="2"/>
      </rPr>
      <t>41677-00</t>
    </r>
  </si>
  <si>
    <r>
      <rPr>
        <sz val="9"/>
        <rFont val="Arial MT"/>
        <family val="2"/>
      </rPr>
      <t xml:space="preserve">Zaustavljanje krvarenja iz prednjeg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</si>
  <si>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41704-00</t>
    </r>
  </si>
  <si>
    <r>
      <rPr>
        <sz val="9"/>
        <rFont val="Arial MT"/>
        <family val="2"/>
      </rPr>
      <t>Aspiracija i lavaža nazalnih sinusa kroz prirodna ušća</t>
    </r>
  </si>
  <si>
    <r>
      <rPr>
        <sz val="10"/>
        <rFont val="Arial MT"/>
        <family val="2"/>
      </rPr>
      <t>41710-00</t>
    </r>
  </si>
  <si>
    <r>
      <rPr>
        <sz val="9"/>
        <rFont val="Arial MT"/>
        <family val="2"/>
      </rPr>
      <t>Radikalna maksilarna antrostomija, jednostrana</t>
    </r>
  </si>
  <si>
    <r>
      <rPr>
        <sz val="10"/>
        <rFont val="Arial MT"/>
        <family val="2"/>
      </rPr>
      <t>41789-00</t>
    </r>
  </si>
  <si>
    <r>
      <rPr>
        <sz val="9"/>
        <rFont val="Arial MT"/>
        <family val="2"/>
      </rPr>
      <t>Tonzilektomija bez adenoidektomije</t>
    </r>
  </si>
  <si>
    <r>
      <rPr>
        <sz val="10"/>
        <rFont val="Arial MT"/>
        <family val="2"/>
      </rPr>
      <t>41789-01</t>
    </r>
  </si>
  <si>
    <r>
      <rPr>
        <sz val="9"/>
        <rFont val="Arial MT"/>
        <family val="2"/>
      </rPr>
      <t>Tonzilektomija sa adenoidektomijom</t>
    </r>
  </si>
  <si>
    <r>
      <rPr>
        <sz val="10"/>
        <rFont val="Arial MT"/>
        <family val="2"/>
      </rPr>
      <t>41801-00</t>
    </r>
  </si>
  <si>
    <r>
      <rPr>
        <sz val="9"/>
        <rFont val="Arial MT"/>
        <family val="2"/>
      </rPr>
      <t>Adenoidektomija bez tonzilektomije</t>
    </r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</si>
  <si>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</si>
  <si>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</si>
  <si>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</si>
  <si>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</si>
  <si>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</si>
  <si>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</si>
  <si>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Број нових пацијената на листи чекања у 2023</t>
  </si>
  <si>
    <t>Назив здравствене установе:Општа болница"Стефан Високи"Смедеревска Паланка</t>
  </si>
  <si>
    <t>Матични број здравствене установе:  6113079</t>
  </si>
  <si>
    <t>Укупан број дана у COVID статусу</t>
  </si>
  <si>
    <t xml:space="preserve">Оболели од Dg: U07.1; U07.2; B34.0; B34.2 и B34.9 </t>
  </si>
  <si>
    <t>Ампутација због поремећаја циркулаторног система, осим горњих екстремитета и прста на нози, без врло тешких КК</t>
  </si>
  <si>
    <t>F12A</t>
  </si>
  <si>
    <r>
      <rPr>
        <sz val="9"/>
        <rFont val="Arial MT"/>
        <family val="2"/>
      </rPr>
      <t>Mikrolaringoskopija sa uklanjanjem lezija</t>
    </r>
  </si>
  <si>
    <r>
      <rPr>
        <sz val="10"/>
        <rFont val="Arial MT"/>
        <family val="2"/>
      </rPr>
      <t>41881-01</t>
    </r>
  </si>
  <si>
    <r>
      <rPr>
        <sz val="9"/>
        <rFont val="Arial MT"/>
        <family val="2"/>
      </rPr>
      <t>Otvorena traheostomija, stalna</t>
    </r>
  </si>
  <si>
    <r>
      <rPr>
        <sz val="10"/>
        <rFont val="Arial MT"/>
        <family val="2"/>
      </rPr>
      <t>42503-00</t>
    </r>
  </si>
  <si>
    <r>
      <rPr>
        <sz val="9"/>
        <rFont val="Arial MT"/>
        <family val="2"/>
      </rPr>
      <t>Oftalmološki pregled</t>
    </r>
  </si>
  <si>
    <r>
      <rPr>
        <sz val="10"/>
        <rFont val="Arial MT"/>
        <family val="2"/>
      </rPr>
      <t>42575-00</t>
    </r>
  </si>
  <si>
    <r>
      <rPr>
        <sz val="9"/>
        <rFont val="Arial MT"/>
        <family val="2"/>
      </rPr>
      <t>Ekscizija ciste na tarzalnoj ploči</t>
    </r>
  </si>
  <si>
    <r>
      <rPr>
        <sz val="10"/>
        <rFont val="Arial MT"/>
        <family val="2"/>
      </rPr>
      <t>42584-00</t>
    </r>
  </si>
  <si>
    <r>
      <rPr>
        <sz val="9"/>
        <rFont val="Arial MT"/>
        <family val="2"/>
      </rPr>
      <t>Tarzorafija</t>
    </r>
  </si>
  <si>
    <r>
      <rPr>
        <sz val="10"/>
        <rFont val="Arial MT"/>
        <family val="2"/>
      </rPr>
      <t>42596-00</t>
    </r>
  </si>
  <si>
    <r>
      <rPr>
        <sz val="9"/>
        <rFont val="Arial MT"/>
        <family val="2"/>
      </rPr>
      <t>Incizija suzne kesice</t>
    </r>
  </si>
  <si>
    <r>
      <rPr>
        <sz val="10"/>
        <rFont val="Arial MT"/>
        <family val="2"/>
      </rPr>
      <t>42614-01</t>
    </r>
  </si>
  <si>
    <r>
      <rPr>
        <sz val="9"/>
        <rFont val="Arial MT"/>
        <family val="2"/>
      </rPr>
      <t>Sondiranje lakrimalnih prolaza, jednostrano</t>
    </r>
  </si>
  <si>
    <r>
      <rPr>
        <sz val="10"/>
        <rFont val="Arial MT"/>
        <family val="2"/>
      </rPr>
      <t>42650-00</t>
    </r>
  </si>
  <si>
    <r>
      <rPr>
        <sz val="9"/>
        <rFont val="Arial MT"/>
        <family val="2"/>
      </rPr>
      <t>Debridman epitela rožnjače</t>
    </r>
  </si>
  <si>
    <r>
      <rPr>
        <sz val="10"/>
        <rFont val="Arial MT"/>
        <family val="2"/>
      </rPr>
      <t>42668-00</t>
    </r>
  </si>
  <si>
    <r>
      <rPr>
        <sz val="9"/>
        <rFont val="Arial MT"/>
        <family val="2"/>
      </rPr>
      <t>Uklanjanje šavova na rožnjači</t>
    </r>
  </si>
  <si>
    <r>
      <rPr>
        <sz val="10"/>
        <rFont val="Arial MT"/>
        <family val="2"/>
      </rPr>
      <t>42686-00</t>
    </r>
  </si>
  <si>
    <r>
      <rPr>
        <sz val="9"/>
        <rFont val="Arial MT"/>
        <family val="2"/>
      </rPr>
      <t>Ekscizija pterigijuma</t>
    </r>
  </si>
  <si>
    <r>
      <rPr>
        <sz val="10"/>
        <rFont val="Arial MT"/>
        <family val="2"/>
      </rPr>
      <t>42770-00</t>
    </r>
  </si>
  <si>
    <r>
      <rPr>
        <sz val="9"/>
        <rFont val="Arial MT"/>
        <family val="2"/>
      </rPr>
      <t>Uništavanje cilijarnog tela</t>
    </r>
  </si>
  <si>
    <r>
      <rPr>
        <sz val="10"/>
        <rFont val="Arial MT"/>
        <family val="2"/>
      </rPr>
      <t>42824-00</t>
    </r>
  </si>
  <si>
    <r>
      <rPr>
        <sz val="9"/>
        <rFont val="Arial MT"/>
        <family val="2"/>
      </rPr>
      <t>Retrobulbarna injekcija alkohola ili drugih lekova</t>
    </r>
  </si>
  <si>
    <r>
      <rPr>
        <sz val="10"/>
        <rFont val="Arial MT"/>
        <family val="2"/>
      </rPr>
      <t>42824-01</t>
    </r>
  </si>
  <si>
    <r>
      <rPr>
        <sz val="9"/>
        <rFont val="Arial MT"/>
        <family val="2"/>
      </rPr>
      <t>Subkonjunktivna primena leka</t>
    </r>
  </si>
  <si>
    <r>
      <rPr>
        <sz val="10"/>
        <rFont val="Arial MT"/>
        <family val="2"/>
      </rPr>
      <t>43801-00</t>
    </r>
  </si>
  <si>
    <r>
      <rPr>
        <sz val="9"/>
        <rFont val="Arial MT"/>
        <family val="2"/>
      </rPr>
      <t>Korekcija malrotacije creva</t>
    </r>
  </si>
  <si>
    <r>
      <rPr>
        <sz val="10"/>
        <rFont val="Arial MT"/>
        <family val="2"/>
      </rPr>
      <t>44338-00</t>
    </r>
  </si>
  <si>
    <r>
      <rPr>
        <sz val="9"/>
        <rFont val="Arial MT"/>
        <family val="2"/>
      </rPr>
      <t>Amputacija prsta na nozi</t>
    </r>
  </si>
  <si>
    <r>
      <rPr>
        <sz val="10"/>
        <rFont val="Arial MT"/>
        <family val="2"/>
      </rPr>
      <t>44367-00</t>
    </r>
  </si>
  <si>
    <r>
      <rPr>
        <sz val="9"/>
        <rFont val="Arial MT"/>
        <family val="2"/>
      </rPr>
      <t>Amputacija iznad linije kolena</t>
    </r>
  </si>
  <si>
    <r>
      <rPr>
        <sz val="10"/>
        <rFont val="Arial MT"/>
        <family val="2"/>
      </rPr>
      <t>44367-02</t>
    </r>
  </si>
  <si>
    <r>
      <rPr>
        <sz val="9"/>
        <rFont val="Arial MT"/>
        <family val="2"/>
      </rPr>
      <t>Amputacija ispod kolena</t>
    </r>
  </si>
  <si>
    <r>
      <rPr>
        <sz val="10"/>
        <rFont val="Arial MT"/>
        <family val="2"/>
      </rPr>
      <t>45626-00</t>
    </r>
  </si>
  <si>
    <r>
      <rPr>
        <sz val="9"/>
        <rFont val="Arial MT"/>
        <family val="2"/>
      </rPr>
      <t>Korekcija ektropiona ili entropiona tehnikom šavova</t>
    </r>
  </si>
  <si>
    <r>
      <rPr>
        <sz val="10"/>
        <rFont val="Arial MT"/>
        <family val="2"/>
      </rPr>
      <t>46426-00</t>
    </r>
  </si>
  <si>
    <r>
      <rPr>
        <sz val="9"/>
        <rFont val="Arial MT"/>
        <family val="2"/>
      </rPr>
      <t>Primarna reparacija tetive fleksora šake, proksimalno od fibrozne ovojnice tetiva fleksora prstiju (u nivou metakarpalnih glavica, A1 puli)</t>
    </r>
  </si>
  <si>
    <r>
      <rPr>
        <sz val="10"/>
        <rFont val="Arial MT"/>
        <family val="2"/>
      </rPr>
      <t>46465-00</t>
    </r>
  </si>
  <si>
    <r>
      <rPr>
        <sz val="9"/>
        <rFont val="Arial MT"/>
        <family val="2"/>
      </rPr>
      <t>Amputacija prsta</t>
    </r>
  </si>
  <si>
    <r>
      <rPr>
        <sz val="10"/>
        <rFont val="Arial MT"/>
        <family val="2"/>
      </rPr>
      <t>46483-00</t>
    </r>
  </si>
  <si>
    <r>
      <rPr>
        <sz val="9"/>
        <rFont val="Arial MT"/>
        <family val="2"/>
      </rPr>
      <t>Revizija amputacionog patrljka na šaci ili prstu</t>
    </r>
  </si>
  <si>
    <r>
      <rPr>
        <sz val="10"/>
        <rFont val="Arial MT"/>
        <family val="2"/>
      </rPr>
      <t>46494-00</t>
    </r>
  </si>
  <si>
    <r>
      <rPr>
        <sz val="9"/>
        <rFont val="Arial MT"/>
        <family val="2"/>
      </rPr>
      <t>Ekscizija gangliona šake</t>
    </r>
  </si>
  <si>
    <r>
      <rPr>
        <sz val="10"/>
        <rFont val="Arial MT"/>
        <family val="2"/>
      </rPr>
      <t>46516-00</t>
    </r>
  </si>
  <si>
    <r>
      <rPr>
        <sz val="9"/>
        <rFont val="Arial MT"/>
        <family val="2"/>
      </rPr>
      <t>Obrada nokta na prstu šake</t>
    </r>
  </si>
  <si>
    <r>
      <rPr>
        <sz val="10"/>
        <rFont val="Arial MT"/>
        <family val="2"/>
      </rPr>
      <t>46516-01</t>
    </r>
  </si>
  <si>
    <r>
      <rPr>
        <sz val="9"/>
        <rFont val="Arial MT"/>
        <family val="2"/>
      </rPr>
      <t>Uklanjanje nokta na prstu šake</t>
    </r>
  </si>
  <si>
    <r>
      <rPr>
        <sz val="10"/>
        <rFont val="Arial MT"/>
        <family val="2"/>
      </rPr>
      <t>47009-00</t>
    </r>
  </si>
  <si>
    <r>
      <rPr>
        <sz val="9"/>
        <rFont val="Arial MT"/>
        <family val="2"/>
      </rPr>
      <t>Zatvorena repozicija iščašenja ramena</t>
    </r>
  </si>
  <si>
    <r>
      <rPr>
        <sz val="10"/>
        <rFont val="Arial MT"/>
        <family val="2"/>
      </rPr>
      <t>47018-00</t>
    </r>
  </si>
  <si>
    <r>
      <rPr>
        <sz val="9"/>
        <rFont val="Arial MT"/>
        <family val="2"/>
      </rPr>
      <t>Zatvorena repozicija iščašenja lakta</t>
    </r>
  </si>
  <si>
    <r>
      <rPr>
        <sz val="10"/>
        <rFont val="Arial MT"/>
        <family val="2"/>
      </rPr>
      <t>47048-00</t>
    </r>
  </si>
  <si>
    <r>
      <rPr>
        <sz val="9"/>
        <rFont val="Arial MT"/>
        <family val="2"/>
      </rPr>
      <t>Zatvorena repozicija iščašenja zgloba kuka</t>
    </r>
  </si>
  <si>
    <r>
      <rPr>
        <sz val="10"/>
        <rFont val="Arial MT"/>
        <family val="2"/>
      </rPr>
      <t>47324-00</t>
    </r>
  </si>
  <si>
    <r>
      <rPr>
        <sz val="9"/>
        <rFont val="Arial MT"/>
        <family val="2"/>
      </rPr>
      <t>Zatvorena repozicija preloma proksimalnog članka prsta na ruci</t>
    </r>
  </si>
  <si>
    <r>
      <rPr>
        <sz val="10"/>
        <rFont val="Arial MT"/>
        <family val="2"/>
      </rPr>
      <t>47336-00</t>
    </r>
  </si>
  <si>
    <r>
      <rPr>
        <sz val="9"/>
        <rFont val="Arial MT"/>
        <family val="2"/>
      </rPr>
      <t>Zatvorena repozicija preloma metakarpusa</t>
    </r>
  </si>
  <si>
    <r>
      <rPr>
        <sz val="10"/>
        <rFont val="Arial MT"/>
        <family val="2"/>
      </rPr>
      <t>47354-00</t>
    </r>
  </si>
  <si>
    <r>
      <rPr>
        <sz val="9"/>
        <rFont val="Arial MT"/>
        <family val="2"/>
      </rPr>
      <t>Zatvorena repozicija preloma skafoidne kosti</t>
    </r>
  </si>
  <si>
    <r>
      <rPr>
        <sz val="10"/>
        <rFont val="Arial MT"/>
        <family val="2"/>
      </rPr>
      <t>47363-00</t>
    </r>
  </si>
  <si>
    <r>
      <rPr>
        <sz val="9"/>
        <rFont val="Arial MT"/>
        <family val="2"/>
      </rPr>
      <t>Zatvorena repozicija preloma distalnog dela radijusa</t>
    </r>
  </si>
  <si>
    <r>
      <rPr>
        <sz val="10"/>
        <rFont val="Arial MT"/>
        <family val="2"/>
      </rPr>
      <t>47363-01</t>
    </r>
  </si>
  <si>
    <r>
      <rPr>
        <sz val="9"/>
        <rFont val="Arial MT"/>
        <family val="2"/>
      </rPr>
      <t>Zatvorena repozicija preloma distalnog dela ulne</t>
    </r>
  </si>
  <si>
    <r>
      <rPr>
        <sz val="10"/>
        <rFont val="Arial MT"/>
        <family val="2"/>
      </rPr>
      <t>47381-01</t>
    </r>
  </si>
  <si>
    <r>
      <rPr>
        <sz val="9"/>
        <rFont val="Arial MT"/>
        <family val="2"/>
      </rPr>
      <t>Zatvorena repozicija preloma tela ulne</t>
    </r>
  </si>
  <si>
    <r>
      <rPr>
        <sz val="10"/>
        <rFont val="Arial MT"/>
        <family val="2"/>
      </rPr>
      <t>47390-00</t>
    </r>
  </si>
  <si>
    <r>
      <rPr>
        <sz val="9"/>
        <rFont val="Arial MT"/>
        <family val="2"/>
      </rPr>
      <t>Zatvorena repozicija preloma tela radijusa i ulne</t>
    </r>
  </si>
  <si>
    <r>
      <rPr>
        <sz val="10"/>
        <rFont val="Arial MT"/>
        <family val="2"/>
      </rPr>
      <t>47396-00</t>
    </r>
  </si>
  <si>
    <r>
      <rPr>
        <sz val="9"/>
        <rFont val="Arial MT"/>
        <family val="2"/>
      </rPr>
      <t>Zatvorena repozicija preloma olekranona</t>
    </r>
  </si>
  <si>
    <r>
      <rPr>
        <sz val="10"/>
        <rFont val="Arial MT"/>
        <family val="2"/>
      </rPr>
      <t>47399-01</t>
    </r>
  </si>
  <si>
    <r>
      <rPr>
        <sz val="9"/>
        <rFont val="Arial MT"/>
        <family val="2"/>
      </rPr>
      <t xml:space="preserve">Otvorena repozicija preloma olekranona sa unutrašnjom
</t>
    </r>
    <r>
      <rPr>
        <sz val="9"/>
        <rFont val="Arial MT"/>
        <family val="2"/>
      </rPr>
      <t>fiksacijom</t>
    </r>
  </si>
  <si>
    <r>
      <rPr>
        <sz val="10"/>
        <rFont val="Arial MT"/>
        <family val="2"/>
      </rPr>
      <t>47426-00</t>
    </r>
  </si>
  <si>
    <r>
      <rPr>
        <sz val="9"/>
        <rFont val="Arial MT"/>
        <family val="2"/>
      </rPr>
      <t>Zatvorena repozicija preloma proksimalnog dela humerusa</t>
    </r>
  </si>
  <si>
    <r>
      <rPr>
        <sz val="10"/>
        <rFont val="Arial MT"/>
        <family val="2"/>
      </rPr>
      <t>47447-00</t>
    </r>
  </si>
  <si>
    <r>
      <rPr>
        <sz val="9"/>
        <rFont val="Arial MT"/>
        <family val="2"/>
      </rPr>
      <t>Zatvorena repozicija preloma tela humerusa</t>
    </r>
  </si>
  <si>
    <r>
      <rPr>
        <sz val="10"/>
        <rFont val="Arial MT"/>
        <family val="2"/>
      </rPr>
      <t>47456-00</t>
    </r>
  </si>
  <si>
    <r>
      <rPr>
        <sz val="9"/>
        <rFont val="Arial MT"/>
        <family val="2"/>
      </rPr>
      <t>Zatvorena repozicija preloma distalnog dela humerusa</t>
    </r>
  </si>
  <si>
    <r>
      <rPr>
        <sz val="10"/>
        <rFont val="Arial MT"/>
        <family val="2"/>
      </rPr>
      <t>47462-00</t>
    </r>
  </si>
  <si>
    <r>
      <rPr>
        <sz val="9"/>
        <rFont val="Arial MT"/>
        <family val="2"/>
      </rPr>
      <t>Zatvorena repozicija preloma ključne kosti</t>
    </r>
  </si>
  <si>
    <r>
      <rPr>
        <sz val="10"/>
        <rFont val="Arial MT"/>
        <family val="2"/>
      </rPr>
      <t>47516-00</t>
    </r>
  </si>
  <si>
    <r>
      <rPr>
        <sz val="9"/>
        <rFont val="Arial MT"/>
        <family val="2"/>
      </rPr>
      <t>Trakcija zbog preloma femura</t>
    </r>
  </si>
  <si>
    <r>
      <rPr>
        <sz val="10"/>
        <rFont val="Arial MT"/>
        <family val="2"/>
      </rPr>
      <t>47519-00</t>
    </r>
  </si>
  <si>
    <r>
      <rPr>
        <sz val="9"/>
        <rFont val="Arial MT"/>
        <family val="2"/>
      </rPr>
      <t xml:space="preserve">Unutrašnja fiksacija preloma trohanternog ili subkapitalnog dela
</t>
    </r>
    <r>
      <rPr>
        <sz val="9"/>
        <rFont val="Arial MT"/>
        <family val="2"/>
      </rPr>
      <t>femura</t>
    </r>
  </si>
  <si>
    <r>
      <rPr>
        <sz val="10"/>
        <rFont val="Arial MT"/>
        <family val="2"/>
      </rPr>
      <t>47528-01</t>
    </r>
  </si>
  <si>
    <r>
      <rPr>
        <sz val="9"/>
        <rFont val="Arial MT"/>
        <family val="2"/>
      </rPr>
      <t>Otvorena repozicija preloma femura sa unutrašnjom fiksacijom</t>
    </r>
  </si>
  <si>
    <r>
      <rPr>
        <sz val="10"/>
        <rFont val="Arial MT"/>
        <family val="2"/>
      </rPr>
      <t>47564-00</t>
    </r>
  </si>
  <si>
    <r>
      <rPr>
        <sz val="9"/>
        <rFont val="Arial MT"/>
        <family val="2"/>
      </rPr>
      <t>Zatvorena repozicija preloma tela tibije</t>
    </r>
  </si>
  <si>
    <r>
      <rPr>
        <sz val="10"/>
        <rFont val="Arial MT"/>
        <family val="2"/>
      </rPr>
      <t>47576-00</t>
    </r>
  </si>
  <si>
    <r>
      <rPr>
        <sz val="9"/>
        <rFont val="Arial MT"/>
        <family val="2"/>
      </rPr>
      <t>Imobilizacija preloma fibule</t>
    </r>
  </si>
  <si>
    <r>
      <rPr>
        <sz val="10"/>
        <rFont val="Arial MT"/>
        <family val="2"/>
      </rPr>
      <t>47579-00</t>
    </r>
  </si>
  <si>
    <r>
      <rPr>
        <sz val="9"/>
        <rFont val="Arial MT"/>
        <family val="2"/>
      </rPr>
      <t>Imobilizacija preloma patele</t>
    </r>
  </si>
  <si>
    <r>
      <rPr>
        <sz val="10"/>
        <rFont val="Arial MT"/>
        <family val="2"/>
      </rPr>
      <t>47597-00</t>
    </r>
  </si>
  <si>
    <r>
      <rPr>
        <sz val="9"/>
        <rFont val="Arial MT"/>
        <family val="2"/>
      </rPr>
      <t>Zatvorena repozicija preloma skočnog zgloba</t>
    </r>
  </si>
  <si>
    <r>
      <rPr>
        <sz val="10"/>
        <rFont val="Arial MT"/>
        <family val="2"/>
      </rPr>
      <t>47606-00</t>
    </r>
  </si>
  <si>
    <r>
      <rPr>
        <sz val="9"/>
        <rFont val="Arial MT"/>
        <family val="2"/>
      </rPr>
      <t>Imobilizacija preloma petne kosti</t>
    </r>
  </si>
  <si>
    <r>
      <rPr>
        <sz val="10"/>
        <rFont val="Arial MT"/>
        <family val="2"/>
      </rPr>
      <t>47636-00</t>
    </r>
  </si>
  <si>
    <r>
      <rPr>
        <sz val="9"/>
        <rFont val="Arial MT"/>
        <family val="2"/>
      </rPr>
      <t>Zatvorena repozicija preloma metatarzusa</t>
    </r>
  </si>
  <si>
    <r>
      <rPr>
        <sz val="10"/>
        <rFont val="Arial MT"/>
        <family val="2"/>
      </rPr>
      <t>47663-00</t>
    </r>
  </si>
  <si>
    <r>
      <rPr>
        <sz val="9"/>
        <rFont val="Arial MT"/>
        <family val="2"/>
      </rPr>
      <t>Zatvorena repozicija preloma članka palca na nozi</t>
    </r>
  </si>
  <si>
    <r>
      <rPr>
        <sz val="10"/>
        <rFont val="Arial MT"/>
        <family val="2"/>
      </rPr>
      <t>47738-00</t>
    </r>
  </si>
  <si>
    <r>
      <rPr>
        <sz val="9"/>
        <rFont val="Arial MT"/>
        <family val="2"/>
      </rPr>
      <t>Zatvorena repozicija preloma nosne kosti</t>
    </r>
  </si>
  <si>
    <r>
      <rPr>
        <sz val="10"/>
        <rFont val="Arial MT"/>
        <family val="2"/>
      </rPr>
      <t>47906-00</t>
    </r>
  </si>
  <si>
    <r>
      <rPr>
        <sz val="9"/>
        <rFont val="Arial MT"/>
        <family val="2"/>
      </rPr>
      <t>Obrada nokta na prstu stopala</t>
    </r>
  </si>
  <si>
    <r>
      <rPr>
        <sz val="10"/>
        <rFont val="Arial MT"/>
        <family val="2"/>
      </rPr>
      <t>47906-01</t>
    </r>
  </si>
  <si>
    <r>
      <rPr>
        <sz val="9"/>
        <rFont val="Arial MT"/>
        <family val="2"/>
      </rPr>
      <t>Uklanjanje nokta na prstu stopala</t>
    </r>
  </si>
  <si>
    <r>
      <rPr>
        <sz val="10"/>
        <rFont val="Arial MT"/>
        <family val="2"/>
      </rPr>
      <t>47915-00</t>
    </r>
  </si>
  <si>
    <r>
      <rPr>
        <sz val="9"/>
        <rFont val="Arial MT"/>
        <family val="2"/>
      </rPr>
      <t>Klinasta resekcija uraslog nokta na prstu stopala</t>
    </r>
  </si>
  <si>
    <r>
      <rPr>
        <sz val="10"/>
        <rFont val="Arial MT"/>
        <family val="2"/>
      </rPr>
      <t>47927-00</t>
    </r>
  </si>
  <si>
    <r>
      <rPr>
        <sz val="9"/>
        <rFont val="Arial MT"/>
        <family val="2"/>
      </rPr>
      <t xml:space="preserve">Odstranjenje klina, zavrtnja ili žice,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</si>
  <si>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47930-00</t>
    </r>
  </si>
  <si>
    <r>
      <rPr>
        <sz val="9"/>
        <rFont val="Arial MT"/>
        <family val="2"/>
      </rPr>
      <t xml:space="preserve">Odstranjenje ploče, šipke ili klina,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</si>
  <si>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47954-00</t>
    </r>
  </si>
  <si>
    <r>
      <rPr>
        <sz val="9"/>
        <rFont val="Arial MT"/>
        <family val="2"/>
      </rPr>
      <t>Reparacija tetive, neklasifikovana na drugom mestu</t>
    </r>
  </si>
  <si>
    <r>
      <rPr>
        <sz val="10"/>
        <rFont val="Arial MT"/>
        <family val="2"/>
      </rPr>
      <t>49315-00</t>
    </r>
  </si>
  <si>
    <r>
      <rPr>
        <sz val="9"/>
        <rFont val="Arial MT"/>
        <family val="2"/>
      </rPr>
      <t>Delimična artroplastika zgloba kuka</t>
    </r>
  </si>
  <si>
    <r>
      <rPr>
        <sz val="10"/>
        <rFont val="Arial MT"/>
        <family val="2"/>
      </rPr>
      <t>49318-00</t>
    </r>
  </si>
  <si>
    <r>
      <rPr>
        <sz val="9"/>
        <rFont val="Arial MT"/>
        <family val="2"/>
      </rPr>
      <t>Potpuna artroplastika zgloba kuka, jednostrana</t>
    </r>
  </si>
  <si>
    <r>
      <rPr>
        <sz val="10"/>
        <rFont val="Arial MT"/>
        <family val="2"/>
      </rPr>
      <t>49518-00</t>
    </r>
  </si>
  <si>
    <r>
      <rPr>
        <sz val="9"/>
        <rFont val="Arial MT"/>
        <family val="2"/>
      </rPr>
      <t>Potpuna artroplastika kolena, jednostrano</t>
    </r>
  </si>
  <si>
    <r>
      <rPr>
        <sz val="10"/>
        <rFont val="Arial MT"/>
        <family val="2"/>
      </rPr>
      <t>49721-00</t>
    </r>
  </si>
  <si>
    <r>
      <rPr>
        <sz val="9"/>
        <rFont val="Arial MT"/>
        <family val="2"/>
      </rPr>
      <t>Imobilizacija Ahilove tetive</t>
    </r>
  </si>
  <si>
    <r>
      <rPr>
        <sz val="10"/>
        <rFont val="Arial MT"/>
        <family val="2"/>
      </rPr>
      <t>50124-00</t>
    </r>
  </si>
  <si>
    <r>
      <rPr>
        <sz val="9"/>
        <rFont val="Arial MT"/>
        <family val="2"/>
      </rPr>
      <t xml:space="preserve">Aspiracija zgloba ili neke druge sinovijske šupljine,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</si>
  <si>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50124-01</t>
    </r>
  </si>
  <si>
    <r>
      <rPr>
        <sz val="9"/>
        <rFont val="Arial MT"/>
        <family val="2"/>
      </rPr>
      <t xml:space="preserve">Primena sredstva u zglob ili neku drugu sinovijsku šupljinu,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</si>
  <si>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55028-00</t>
    </r>
  </si>
  <si>
    <r>
      <rPr>
        <sz val="9"/>
        <rFont val="Arial MT"/>
        <family val="2"/>
      </rPr>
      <t>Ultrazvučni pregled glave</t>
    </r>
  </si>
  <si>
    <r>
      <rPr>
        <sz val="10"/>
        <rFont val="Arial MT"/>
        <family val="2"/>
      </rPr>
      <t>55032-00</t>
    </r>
  </si>
  <si>
    <r>
      <rPr>
        <sz val="9"/>
        <rFont val="Arial MT"/>
        <family val="2"/>
      </rPr>
      <t>Ultrazvučni pregled vrata</t>
    </r>
  </si>
  <si>
    <r>
      <rPr>
        <sz val="10"/>
        <rFont val="Arial MT"/>
        <family val="2"/>
      </rPr>
      <t>55036-00</t>
    </r>
  </si>
  <si>
    <r>
      <rPr>
        <sz val="9"/>
        <rFont val="Arial MT"/>
        <family val="2"/>
      </rPr>
      <t>Ultrazvučni pregled abdomena</t>
    </r>
  </si>
  <si>
    <r>
      <rPr>
        <sz val="10"/>
        <rFont val="Arial MT"/>
        <family val="2"/>
      </rPr>
      <t>55038-00</t>
    </r>
  </si>
  <si>
    <r>
      <rPr>
        <sz val="9"/>
        <rFont val="Arial MT"/>
        <family val="2"/>
      </rPr>
      <t>Ultrazvučni pregled urinarnog sistema</t>
    </r>
  </si>
  <si>
    <r>
      <rPr>
        <sz val="10"/>
        <rFont val="Arial MT"/>
        <family val="2"/>
      </rPr>
      <t>55048-00</t>
    </r>
  </si>
  <si>
    <r>
      <rPr>
        <sz val="9"/>
        <rFont val="Arial MT"/>
        <family val="2"/>
      </rPr>
      <t>Ultrazvučni pregled skrotuma</t>
    </r>
  </si>
  <si>
    <r>
      <rPr>
        <sz val="10"/>
        <rFont val="Arial MT"/>
        <family val="2"/>
      </rPr>
      <t>55070-00</t>
    </r>
  </si>
  <si>
    <r>
      <rPr>
        <sz val="9"/>
        <rFont val="Arial MT"/>
        <family val="2"/>
      </rPr>
      <t>Ultrazvučni pregled dojke, unilateralan</t>
    </r>
  </si>
  <si>
    <r>
      <rPr>
        <sz val="10"/>
        <rFont val="Arial MT"/>
        <family val="2"/>
      </rPr>
      <t>55076-00</t>
    </r>
  </si>
  <si>
    <r>
      <rPr>
        <sz val="9"/>
        <rFont val="Arial MT"/>
        <family val="2"/>
      </rPr>
      <t>Ultrazvučni pregled dojke, bilateralan</t>
    </r>
  </si>
  <si>
    <r>
      <rPr>
        <sz val="10"/>
        <rFont val="Arial MT"/>
        <family val="2"/>
      </rPr>
      <t>55084-00</t>
    </r>
  </si>
  <si>
    <r>
      <rPr>
        <sz val="9"/>
        <rFont val="Arial MT"/>
        <family val="2"/>
      </rPr>
      <t>Ultrazvučni pregled mokraćne bešike</t>
    </r>
  </si>
  <si>
    <r>
      <rPr>
        <sz val="10"/>
        <rFont val="Arial MT"/>
        <family val="2"/>
      </rPr>
      <t>55113-00</t>
    </r>
  </si>
  <si>
    <r>
      <rPr>
        <sz val="9"/>
        <rFont val="Arial MT"/>
        <family val="2"/>
      </rPr>
      <t xml:space="preserve">M-prikaz i dvodimenzionalni ultrazvučni pregled srca u realnom
</t>
    </r>
    <r>
      <rPr>
        <sz val="9"/>
        <rFont val="Arial MT"/>
        <family val="2"/>
      </rPr>
      <t>vremenu</t>
    </r>
  </si>
  <si>
    <r>
      <rPr>
        <sz val="10"/>
        <rFont val="Arial MT"/>
        <family val="2"/>
      </rPr>
      <t>55244-00</t>
    </r>
  </si>
  <si>
    <r>
      <rPr>
        <sz val="9"/>
        <rFont val="Arial MT"/>
        <family val="2"/>
      </rPr>
      <t xml:space="preserve">Ultrazvučni dupleks pregled vena donjih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</si>
  <si>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55244-01</t>
    </r>
  </si>
  <si>
    <r>
      <rPr>
        <sz val="9"/>
        <rFont val="Arial MT"/>
        <family val="2"/>
      </rPr>
      <t>Ultrazvučni dupleks pregled vena donjih ekstremiteta, dvostrano</t>
    </r>
  </si>
  <si>
    <r>
      <rPr>
        <sz val="10"/>
        <rFont val="Arial MT"/>
        <family val="2"/>
      </rPr>
      <t>55248-00</t>
    </r>
  </si>
  <si>
    <r>
      <rPr>
        <sz val="9"/>
        <rFont val="Arial MT"/>
        <family val="2"/>
      </rPr>
      <t xml:space="preserve">Ultrazvučni dupleks pregled arterija ili bajpasa gornjih
</t>
    </r>
    <r>
      <rPr>
        <sz val="9"/>
        <rFont val="Arial MT"/>
        <family val="2"/>
      </rPr>
      <t>ekstremiteta, jednostrano</t>
    </r>
  </si>
  <si>
    <r>
      <rPr>
        <sz val="10"/>
        <rFont val="Arial MT"/>
        <family val="2"/>
      </rPr>
      <t>55731-00</t>
    </r>
  </si>
  <si>
    <r>
      <rPr>
        <sz val="9"/>
        <rFont val="Arial MT"/>
        <family val="2"/>
      </rPr>
      <t>Ultrazvučni pregled ženskog pelvisa</t>
    </r>
  </si>
  <si>
    <r>
      <rPr>
        <sz val="10"/>
        <rFont val="Arial MT"/>
        <family val="2"/>
      </rPr>
      <t>55800-00</t>
    </r>
  </si>
  <si>
    <r>
      <rPr>
        <sz val="9"/>
        <rFont val="Arial MT"/>
        <family val="2"/>
      </rPr>
      <t>Ultrazvučni pregled šake ili ručnog zgloba</t>
    </r>
  </si>
  <si>
    <r>
      <rPr>
        <sz val="10"/>
        <rFont val="Arial MT"/>
        <family val="2"/>
      </rPr>
      <t>55804-00</t>
    </r>
  </si>
  <si>
    <r>
      <rPr>
        <sz val="9"/>
        <rFont val="Arial MT"/>
        <family val="2"/>
      </rPr>
      <t>Ultrazvučni pregled podlaktice ili lakta</t>
    </r>
  </si>
  <si>
    <r>
      <rPr>
        <sz val="10"/>
        <rFont val="Arial MT"/>
        <family val="2"/>
      </rPr>
      <t>55808-00</t>
    </r>
  </si>
  <si>
    <r>
      <rPr>
        <sz val="9"/>
        <rFont val="Arial MT"/>
        <family val="2"/>
      </rPr>
      <t>Ultrazvučni pregled ramena ili nadlaktice</t>
    </r>
  </si>
  <si>
    <r>
      <rPr>
        <sz val="10"/>
        <rFont val="Arial MT"/>
        <family val="2"/>
      </rPr>
      <t>55812-00</t>
    </r>
  </si>
  <si>
    <r>
      <rPr>
        <sz val="9"/>
        <rFont val="Arial MT"/>
        <family val="2"/>
      </rPr>
      <t>Ultrazvučni pregled grudnog koša ili trbušnog zida</t>
    </r>
  </si>
  <si>
    <r>
      <rPr>
        <sz val="10"/>
        <rFont val="Arial MT"/>
        <family val="2"/>
      </rPr>
      <t>55816-01</t>
    </r>
  </si>
  <si>
    <r>
      <rPr>
        <sz val="9"/>
        <rFont val="Arial MT"/>
        <family val="2"/>
      </rPr>
      <t>Ultrazvučni pregled prepona</t>
    </r>
  </si>
  <si>
    <r>
      <rPr>
        <sz val="10"/>
        <rFont val="Arial MT"/>
        <family val="2"/>
      </rPr>
      <t>55824-01</t>
    </r>
  </si>
  <si>
    <r>
      <rPr>
        <sz val="9"/>
        <rFont val="Arial MT"/>
        <family val="2"/>
      </rPr>
      <t>Ultrazvučni pregled bedra</t>
    </r>
  </si>
  <si>
    <r>
      <rPr>
        <sz val="10"/>
        <rFont val="Arial MT"/>
        <family val="2"/>
      </rPr>
      <t>55828-00</t>
    </r>
  </si>
  <si>
    <r>
      <rPr>
        <sz val="9"/>
        <rFont val="Arial MT"/>
        <family val="2"/>
      </rPr>
      <t>Ultrazvučni pregled kolena</t>
    </r>
  </si>
  <si>
    <r>
      <rPr>
        <sz val="10"/>
        <rFont val="Arial MT"/>
        <family val="2"/>
      </rPr>
      <t>55832-00</t>
    </r>
  </si>
  <si>
    <r>
      <rPr>
        <sz val="9"/>
        <rFont val="Arial MT"/>
        <family val="2"/>
      </rPr>
      <t>Ultrazvučni pregled potkolenice</t>
    </r>
  </si>
  <si>
    <r>
      <rPr>
        <sz val="10"/>
        <rFont val="Arial MT"/>
        <family val="2"/>
      </rPr>
      <t>55836-00</t>
    </r>
  </si>
  <si>
    <r>
      <rPr>
        <sz val="9"/>
        <rFont val="Arial MT"/>
        <family val="2"/>
      </rPr>
      <t>Ultrazvučni pregled gležnja ili stopala</t>
    </r>
  </si>
  <si>
    <r>
      <rPr>
        <sz val="10"/>
        <rFont val="Arial MT"/>
        <family val="2"/>
      </rPr>
      <t>55844-00</t>
    </r>
  </si>
  <si>
    <r>
      <rPr>
        <sz val="9"/>
        <rFont val="Arial MT"/>
        <family val="2"/>
      </rPr>
      <t>Ultrazvučni pregled kože i potkožnog tkiva</t>
    </r>
  </si>
  <si>
    <r>
      <rPr>
        <sz val="10"/>
        <rFont val="Arial MT"/>
        <family val="2"/>
      </rPr>
      <t>56001-00</t>
    </r>
  </si>
  <si>
    <r>
      <rPr>
        <sz val="9"/>
        <rFont val="Arial MT"/>
        <family val="2"/>
      </rPr>
      <t>Kompjuterizovana tomografija mozga</t>
    </r>
  </si>
  <si>
    <r>
      <rPr>
        <sz val="10"/>
        <rFont val="Arial MT"/>
        <family val="2"/>
      </rPr>
      <t>56007-00</t>
    </r>
  </si>
  <si>
    <r>
      <rPr>
        <sz val="9"/>
        <rFont val="Arial MT"/>
        <family val="2"/>
      </rPr>
      <t xml:space="preserve">Kompjuterizovana tomografija mozga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</si>
  <si>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56022-01</t>
    </r>
  </si>
  <si>
    <r>
      <rPr>
        <sz val="9"/>
        <rFont val="Arial MT"/>
        <family val="2"/>
      </rPr>
      <t>Kompjuterizovana tomografija paranazalnog sinusa</t>
    </r>
  </si>
  <si>
    <r>
      <rPr>
        <sz val="10"/>
        <rFont val="Arial MT"/>
        <family val="2"/>
      </rPr>
      <t>56022-02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</si>
  <si>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</t>
    </r>
  </si>
  <si>
    <r>
      <rPr>
        <sz val="10"/>
        <rFont val="Arial MT"/>
        <family val="2"/>
      </rPr>
      <t>56030-00</t>
    </r>
  </si>
  <si>
    <r>
      <rPr>
        <sz val="10"/>
        <rFont val="Arial MT"/>
        <family val="2"/>
      </rPr>
      <t>56101-00</t>
    </r>
  </si>
  <si>
    <r>
      <rPr>
        <sz val="9"/>
        <rFont val="Arial MT"/>
        <family val="2"/>
      </rPr>
      <t>Kompjuterizovana tomografija mekih tkiva vrata</t>
    </r>
  </si>
  <si>
    <r>
      <rPr>
        <sz val="10"/>
        <rFont val="Arial MT"/>
        <family val="2"/>
      </rPr>
      <t>56107-00</t>
    </r>
  </si>
  <si>
    <r>
      <rPr>
        <sz val="9"/>
        <rFont val="Arial MT"/>
        <family val="2"/>
      </rPr>
      <t xml:space="preserve">Kompjuterizovana tomografija mekih tkiva vrata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</si>
  <si>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56220-00</t>
    </r>
  </si>
  <si>
    <r>
      <rPr>
        <sz val="9"/>
        <rFont val="Arial MT"/>
        <family val="2"/>
      </rPr>
      <t>Kompjuterizovana tomografija kičme, cervikalne regije</t>
    </r>
  </si>
  <si>
    <r>
      <rPr>
        <sz val="10"/>
        <rFont val="Arial MT"/>
        <family val="2"/>
      </rPr>
      <t>56221-00</t>
    </r>
  </si>
  <si>
    <r>
      <rPr>
        <sz val="9"/>
        <rFont val="Arial MT"/>
        <family val="2"/>
      </rPr>
      <t>Kompjuterizovana tomografija kičme, torakalne regije</t>
    </r>
  </si>
  <si>
    <r>
      <rPr>
        <sz val="10"/>
        <rFont val="Arial MT"/>
        <family val="2"/>
      </rPr>
      <t>56223-00</t>
    </r>
  </si>
  <si>
    <r>
      <rPr>
        <sz val="9"/>
        <rFont val="Arial MT"/>
        <family val="2"/>
      </rPr>
      <t>Kompjuterizovana tomografija kičme, lumbosakralne regije</t>
    </r>
  </si>
  <si>
    <r>
      <rPr>
        <sz val="10"/>
        <rFont val="Arial MT"/>
        <family val="2"/>
      </rPr>
      <t>56307-00</t>
    </r>
  </si>
  <si>
    <r>
      <rPr>
        <sz val="9"/>
        <rFont val="Arial MT"/>
        <family val="2"/>
      </rPr>
      <t xml:space="preserve">Kompjuterizovana tomografija grudnog koša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</si>
  <si>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56307-01</t>
    </r>
  </si>
  <si>
    <r>
      <rPr>
        <sz val="9"/>
        <rFont val="Arial MT"/>
        <family val="2"/>
      </rPr>
      <t xml:space="preserve">Kompjuterizovana tomografija grudnog koša i abdomena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</si>
  <si>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56407-00</t>
    </r>
  </si>
  <si>
    <r>
      <rPr>
        <sz val="9"/>
        <rFont val="Arial MT"/>
        <family val="2"/>
      </rPr>
      <t xml:space="preserve">Kompjuterizovana tomografija abdomena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</si>
  <si>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56412-00</t>
    </r>
  </si>
  <si>
    <r>
      <rPr>
        <sz val="9"/>
        <rFont val="Arial MT"/>
        <family val="2"/>
      </rPr>
      <t xml:space="preserve">Kompjuterizovana tomografija karlice sa intravenskom primenom
</t>
    </r>
    <r>
      <rPr>
        <sz val="9"/>
        <rFont val="Arial MT"/>
        <family val="2"/>
      </rPr>
      <t>kontrastnog sredstva</t>
    </r>
  </si>
  <si>
    <r>
      <rPr>
        <sz val="10"/>
        <rFont val="Arial MT"/>
        <family val="2"/>
      </rPr>
      <t>56507-00</t>
    </r>
  </si>
  <si>
    <r>
      <rPr>
        <sz val="9"/>
        <rFont val="Arial MT"/>
        <family val="2"/>
      </rPr>
      <t xml:space="preserve">Kompjuterizovana tomografija abdomena i karlice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</si>
  <si>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56549-01</t>
    </r>
  </si>
  <si>
    <r>
      <rPr>
        <sz val="9"/>
        <rFont val="Arial MT"/>
        <family val="2"/>
      </rPr>
      <t>Kompjuterizovana tomografija kolona</t>
    </r>
  </si>
  <si>
    <r>
      <rPr>
        <sz val="10"/>
        <rFont val="Arial MT"/>
        <family val="2"/>
      </rPr>
      <t>56619-00</t>
    </r>
  </si>
  <si>
    <r>
      <rPr>
        <sz val="9"/>
        <rFont val="Arial MT"/>
        <family val="2"/>
      </rPr>
      <t>Kompjuterizovana tomografija ekstremiteta</t>
    </r>
  </si>
  <si>
    <r>
      <rPr>
        <sz val="10"/>
        <rFont val="Arial MT"/>
        <family val="2"/>
      </rPr>
      <t>56625-00</t>
    </r>
  </si>
  <si>
    <r>
      <rPr>
        <sz val="9"/>
        <rFont val="Arial MT"/>
        <family val="2"/>
      </rPr>
      <t xml:space="preserve">Kompjuterizovana tomografija ekstremiteta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</si>
  <si>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56807-00</t>
    </r>
  </si>
  <si>
    <r>
      <rPr>
        <sz val="9"/>
        <rFont val="Arial MT"/>
        <family val="2"/>
      </rPr>
      <t xml:space="preserve">Kompjuterizovana tomografija grudnog koša, abdomena i
</t>
    </r>
    <r>
      <rPr>
        <sz val="9"/>
        <rFont val="Arial MT"/>
        <family val="2"/>
      </rPr>
      <t>pelvisa sa intravenskom primenom kontrastnog sredstva</t>
    </r>
  </si>
  <si>
    <r>
      <rPr>
        <sz val="10"/>
        <rFont val="Arial MT"/>
        <family val="2"/>
      </rPr>
      <t>57007-00</t>
    </r>
  </si>
  <si>
    <r>
      <rPr>
        <sz val="9"/>
        <rFont val="Arial MT"/>
        <family val="2"/>
      </rPr>
      <t xml:space="preserve">Kompjuterizovana tomografija mozga i grudnog koša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</si>
  <si>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57350-00</t>
    </r>
  </si>
  <si>
    <r>
      <rPr>
        <sz val="9"/>
        <rFont val="Arial MT"/>
        <family val="2"/>
      </rPr>
      <t xml:space="preserve">Spiralna angiografija kompjuterizovanom tomografijom glave i/ili
</t>
    </r>
    <r>
      <rPr>
        <sz val="9"/>
        <rFont val="Arial MT"/>
        <family val="2"/>
      </rPr>
      <t>vrata, sa intravenskom primenom kontrastnog sredstva</t>
    </r>
  </si>
  <si>
    <r>
      <rPr>
        <sz val="10"/>
        <rFont val="Arial MT"/>
        <family val="2"/>
      </rPr>
      <t>57350-02</t>
    </r>
  </si>
  <si>
    <r>
      <rPr>
        <sz val="9"/>
        <rFont val="Arial MT"/>
        <family val="2"/>
      </rPr>
      <t xml:space="preserve">Spiralna angiografija kompjuterizovanom tomografijom grudnog
</t>
    </r>
    <r>
      <rPr>
        <sz val="9"/>
        <rFont val="Arial MT"/>
        <family val="2"/>
      </rPr>
      <t>koša, sa intravenskom primenom kontrastnog sredstva</t>
    </r>
  </si>
  <si>
    <r>
      <rPr>
        <sz val="10"/>
        <rFont val="Arial MT"/>
        <family val="2"/>
      </rPr>
      <t>57350-03</t>
    </r>
  </si>
  <si>
    <r>
      <rPr>
        <sz val="9"/>
        <rFont val="Arial MT"/>
        <family val="2"/>
      </rPr>
      <t xml:space="preserve">Spiralna angiografija kompjuterizovanom tomografijom
</t>
    </r>
    <r>
      <rPr>
        <sz val="9"/>
        <rFont val="Arial MT"/>
        <family val="2"/>
      </rPr>
      <t>abdomena, sa intravenskom primenom kontrastnog sredstva</t>
    </r>
  </si>
  <si>
    <r>
      <rPr>
        <sz val="10"/>
        <rFont val="Arial MT"/>
        <family val="2"/>
      </rPr>
      <t>57506-00</t>
    </r>
  </si>
  <si>
    <r>
      <rPr>
        <sz val="9"/>
        <rFont val="Arial MT"/>
        <family val="2"/>
      </rPr>
      <t>Radiografsko snimanje humerusa</t>
    </r>
  </si>
  <si>
    <r>
      <rPr>
        <sz val="10"/>
        <rFont val="Arial MT"/>
        <family val="2"/>
      </rPr>
      <t>57506-01</t>
    </r>
  </si>
  <si>
    <r>
      <rPr>
        <sz val="9"/>
        <rFont val="Arial MT"/>
        <family val="2"/>
      </rPr>
      <t>Radiografsko snimanje lakta</t>
    </r>
  </si>
  <si>
    <r>
      <rPr>
        <sz val="10"/>
        <rFont val="Arial MT"/>
        <family val="2"/>
      </rPr>
      <t>57506-02</t>
    </r>
  </si>
  <si>
    <r>
      <rPr>
        <sz val="9"/>
        <rFont val="Arial MT"/>
        <family val="2"/>
      </rPr>
      <t>Radiografsko snimanje podlaktice</t>
    </r>
  </si>
  <si>
    <r>
      <rPr>
        <sz val="9"/>
        <rFont val="Arial MT"/>
        <family val="2"/>
      </rPr>
      <t>Radiografsko snimanje ručnog zgloba</t>
    </r>
  </si>
  <si>
    <r>
      <rPr>
        <sz val="10"/>
        <rFont val="Arial MT"/>
        <family val="2"/>
      </rPr>
      <t>57506-04</t>
    </r>
  </si>
  <si>
    <r>
      <rPr>
        <sz val="9"/>
        <rFont val="Arial MT"/>
        <family val="2"/>
      </rPr>
      <t>Radiografsko snimanje šake</t>
    </r>
  </si>
  <si>
    <r>
      <rPr>
        <sz val="9"/>
        <rFont val="Arial MT"/>
        <family val="2"/>
      </rPr>
      <t>Radiografija humerusa - čitanje</t>
    </r>
  </si>
  <si>
    <r>
      <rPr>
        <sz val="9"/>
        <rFont val="Arial MT"/>
        <family val="2"/>
      </rPr>
      <t>Radiografija lakta - čitanje</t>
    </r>
  </si>
  <si>
    <r>
      <rPr>
        <sz val="9"/>
        <rFont val="Arial MT"/>
        <family val="2"/>
      </rPr>
      <t>Radiografija podlaktice - čitanje</t>
    </r>
  </si>
  <si>
    <r>
      <rPr>
        <sz val="9"/>
        <rFont val="Arial MT"/>
        <family val="2"/>
      </rPr>
      <t>Radiografija ručnog zgloba - čitanje</t>
    </r>
  </si>
  <si>
    <r>
      <rPr>
        <sz val="9"/>
        <rFont val="Arial MT"/>
        <family val="2"/>
      </rPr>
      <t>Radiografija šake - čitanje</t>
    </r>
  </si>
  <si>
    <r>
      <rPr>
        <sz val="10"/>
        <rFont val="Arial MT"/>
        <family val="2"/>
      </rPr>
      <t>57518-00</t>
    </r>
  </si>
  <si>
    <r>
      <rPr>
        <sz val="9"/>
        <rFont val="Arial MT"/>
        <family val="2"/>
      </rPr>
      <t>Radiografsko snimanje femura</t>
    </r>
  </si>
  <si>
    <r>
      <rPr>
        <sz val="10"/>
        <rFont val="Arial MT"/>
        <family val="2"/>
      </rPr>
      <t>57518-01</t>
    </r>
  </si>
  <si>
    <r>
      <rPr>
        <sz val="9"/>
        <rFont val="Arial MT"/>
        <family val="2"/>
      </rPr>
      <t>Radiografsko snimanje kolena</t>
    </r>
  </si>
  <si>
    <r>
      <rPr>
        <sz val="10"/>
        <rFont val="Arial MT"/>
        <family val="2"/>
      </rPr>
      <t>57518-02</t>
    </r>
  </si>
  <si>
    <r>
      <rPr>
        <sz val="9"/>
        <rFont val="Arial MT"/>
        <family val="2"/>
      </rPr>
      <t>Radiografsko snimanje noge</t>
    </r>
  </si>
  <si>
    <r>
      <rPr>
        <sz val="10"/>
        <rFont val="Arial MT"/>
        <family val="2"/>
      </rPr>
      <t>57518-03</t>
    </r>
  </si>
  <si>
    <r>
      <rPr>
        <sz val="9"/>
        <rFont val="Arial MT"/>
        <family val="2"/>
      </rPr>
      <t>Radiografsko snimanje gležnja</t>
    </r>
  </si>
  <si>
    <r>
      <rPr>
        <sz val="10"/>
        <rFont val="Arial MT"/>
        <family val="2"/>
      </rPr>
      <t>57518-04</t>
    </r>
  </si>
  <si>
    <r>
      <rPr>
        <sz val="9"/>
        <rFont val="Arial MT"/>
        <family val="2"/>
      </rPr>
      <t>Radiografsko snimanje stopala</t>
    </r>
  </si>
  <si>
    <r>
      <rPr>
        <sz val="9"/>
        <rFont val="Arial MT"/>
        <family val="2"/>
      </rPr>
      <t>Radiografija kolena - čitanje</t>
    </r>
  </si>
  <si>
    <r>
      <rPr>
        <sz val="9"/>
        <rFont val="Arial MT"/>
        <family val="2"/>
      </rPr>
      <t>Radiografija noge - čitanje</t>
    </r>
  </si>
  <si>
    <r>
      <rPr>
        <sz val="9"/>
        <rFont val="Arial MT"/>
        <family val="2"/>
      </rPr>
      <t>Radiografija gležnja - čitanje</t>
    </r>
  </si>
  <si>
    <r>
      <rPr>
        <sz val="9"/>
        <rFont val="Arial MT"/>
        <family val="2"/>
      </rPr>
      <t>Radiografija stopala - čitanje</t>
    </r>
  </si>
  <si>
    <r>
      <rPr>
        <sz val="9"/>
        <rFont val="Arial MT"/>
        <family val="2"/>
      </rPr>
      <t>Radiografija noge i gležnja - čitanje</t>
    </r>
  </si>
  <si>
    <r>
      <rPr>
        <sz val="10"/>
        <rFont val="Arial MT"/>
        <family val="2"/>
      </rPr>
      <t>57700-00</t>
    </r>
  </si>
  <si>
    <r>
      <rPr>
        <sz val="9"/>
        <rFont val="Arial MT"/>
        <family val="2"/>
      </rPr>
      <t>Radiografsko snimanje ramena ili skapule</t>
    </r>
  </si>
  <si>
    <r>
      <rPr>
        <sz val="9"/>
        <rFont val="Arial MT"/>
        <family val="2"/>
      </rPr>
      <t>Radiografija ramena ili skapule - čitanje</t>
    </r>
  </si>
  <si>
    <r>
      <rPr>
        <sz val="10"/>
        <rFont val="Arial MT"/>
        <family val="2"/>
      </rPr>
      <t>57712-00</t>
    </r>
  </si>
  <si>
    <r>
      <rPr>
        <sz val="9"/>
        <rFont val="Arial MT"/>
        <family val="2"/>
      </rPr>
      <t>Radiografsko snimanje zgloba kuka</t>
    </r>
  </si>
  <si>
    <r>
      <rPr>
        <sz val="9"/>
        <rFont val="Arial MT"/>
        <family val="2"/>
      </rPr>
      <t>Radiografija zgloba kuka - čitanje</t>
    </r>
  </si>
  <si>
    <r>
      <rPr>
        <sz val="10"/>
        <rFont val="Arial MT"/>
        <family val="2"/>
      </rPr>
      <t>57715-00</t>
    </r>
  </si>
  <si>
    <r>
      <rPr>
        <sz val="9"/>
        <rFont val="Arial MT"/>
        <family val="2"/>
      </rPr>
      <t>Radiografsko snimanje pelvisa</t>
    </r>
  </si>
  <si>
    <r>
      <rPr>
        <sz val="9"/>
        <rFont val="Arial MT"/>
        <family val="2"/>
      </rPr>
      <t>Radiografija pelvisa - čitanje</t>
    </r>
  </si>
  <si>
    <r>
      <rPr>
        <sz val="10"/>
        <rFont val="Arial MT"/>
        <family val="2"/>
      </rPr>
      <t>57901-00</t>
    </r>
  </si>
  <si>
    <r>
      <rPr>
        <sz val="9"/>
        <rFont val="Arial MT"/>
        <family val="2"/>
      </rPr>
      <t>Radiografsko snimanje lobanje</t>
    </r>
  </si>
  <si>
    <r>
      <rPr>
        <sz val="9"/>
        <rFont val="Arial MT"/>
        <family val="2"/>
      </rPr>
      <t>Radiografija lobanje - čitanje</t>
    </r>
  </si>
  <si>
    <r>
      <rPr>
        <sz val="10"/>
        <rFont val="Arial MT"/>
        <family val="2"/>
      </rPr>
      <t>57903-00</t>
    </r>
  </si>
  <si>
    <r>
      <rPr>
        <sz val="9"/>
        <rFont val="Arial MT"/>
        <family val="2"/>
      </rPr>
      <t>Radiografsko snimanje paranazalnog sinusa</t>
    </r>
  </si>
  <si>
    <r>
      <rPr>
        <sz val="9"/>
        <rFont val="Arial MT"/>
        <family val="2"/>
      </rPr>
      <t>Radiografsko snimanje paranazalnog sinusa - čitanje</t>
    </r>
  </si>
  <si>
    <r>
      <rPr>
        <sz val="10"/>
        <rFont val="Arial MT"/>
        <family val="2"/>
      </rPr>
      <t>57906-00</t>
    </r>
  </si>
  <si>
    <r>
      <rPr>
        <sz val="9"/>
        <rFont val="Arial MT"/>
        <family val="2"/>
      </rPr>
      <t>Radiografsko snimanje mastoidne kosti</t>
    </r>
  </si>
  <si>
    <r>
      <rPr>
        <sz val="9"/>
        <rFont val="Arial MT"/>
        <family val="2"/>
      </rPr>
      <t>Padiografija mastoidnih kostiju - čitanje</t>
    </r>
  </si>
  <si>
    <r>
      <rPr>
        <sz val="10"/>
        <rFont val="Arial MT"/>
        <family val="2"/>
      </rPr>
      <t>57915-00</t>
    </r>
  </si>
  <si>
    <r>
      <rPr>
        <sz val="9"/>
        <rFont val="Arial MT"/>
        <family val="2"/>
      </rPr>
      <t>Radiografsko snimanje mandibule</t>
    </r>
  </si>
  <si>
    <r>
      <rPr>
        <sz val="9"/>
        <rFont val="Arial MT"/>
        <family val="2"/>
      </rPr>
      <t>Radiografsko snimanje nosa</t>
    </r>
  </si>
  <si>
    <r>
      <rPr>
        <sz val="9"/>
        <rFont val="Arial MT"/>
        <family val="2"/>
      </rPr>
      <t>Radiografija nosa - čitanje</t>
    </r>
  </si>
  <si>
    <r>
      <rPr>
        <sz val="9"/>
        <rFont val="Arial MT"/>
        <family val="2"/>
      </rPr>
      <t>Radiografsko snimanje temporalnomandibularnog zgloba</t>
    </r>
  </si>
  <si>
    <r>
      <rPr>
        <sz val="10"/>
        <rFont val="Arial MT"/>
        <family val="2"/>
      </rPr>
      <t>58100-00</t>
    </r>
  </si>
  <si>
    <r>
      <rPr>
        <sz val="9"/>
        <rFont val="Arial MT"/>
        <family val="2"/>
      </rPr>
      <t>Radiografsko snimanje cervikalnog dela kičme</t>
    </r>
  </si>
  <si>
    <r>
      <rPr>
        <sz val="9"/>
        <rFont val="Arial MT"/>
        <family val="2"/>
      </rPr>
      <t>Radiografija cervikalnog dela kičme – čitanje</t>
    </r>
  </si>
  <si>
    <r>
      <rPr>
        <sz val="10"/>
        <rFont val="Arial MT"/>
        <family val="2"/>
      </rPr>
      <t>58103-00</t>
    </r>
  </si>
  <si>
    <r>
      <rPr>
        <sz val="9"/>
        <rFont val="Arial MT"/>
        <family val="2"/>
      </rPr>
      <t>Radiografsko snimanje trorakalnog dela kičme</t>
    </r>
  </si>
  <si>
    <r>
      <rPr>
        <sz val="9"/>
        <rFont val="Arial MT"/>
        <family val="2"/>
      </rPr>
      <t>Radiografija torakalnog dela kičme - čitanje</t>
    </r>
  </si>
  <si>
    <r>
      <rPr>
        <sz val="10"/>
        <rFont val="Arial MT"/>
        <family val="2"/>
      </rPr>
      <t>58106-00</t>
    </r>
  </si>
  <si>
    <r>
      <rPr>
        <sz val="9"/>
        <rFont val="Arial MT"/>
        <family val="2"/>
      </rPr>
      <t>Radiografsko snimanje lumbalnosakralnog dela kičme</t>
    </r>
  </si>
  <si>
    <r>
      <rPr>
        <sz val="9"/>
        <rFont val="Arial MT"/>
        <family val="2"/>
      </rPr>
      <t>Radiografija lumbalnosakralnog dela kičme - čitanje</t>
    </r>
  </si>
  <si>
    <r>
      <rPr>
        <sz val="10"/>
        <rFont val="Arial MT"/>
        <family val="2"/>
      </rPr>
      <t>58500-00</t>
    </r>
  </si>
  <si>
    <r>
      <rPr>
        <sz val="9"/>
        <rFont val="Arial MT"/>
        <family val="2"/>
      </rPr>
      <t>Radiografsko snimanje grudnog koša</t>
    </r>
  </si>
  <si>
    <r>
      <rPr>
        <sz val="9"/>
        <rFont val="Arial MT"/>
        <family val="2"/>
      </rPr>
      <t>Radiografija grudnog koša - čitanje</t>
    </r>
  </si>
  <si>
    <r>
      <rPr>
        <sz val="9"/>
        <rFont val="Arial MT"/>
        <family val="2"/>
      </rPr>
      <t>Radiografsko snimanje sternuma</t>
    </r>
  </si>
  <si>
    <r>
      <rPr>
        <sz val="9"/>
        <rFont val="Arial MT"/>
        <family val="2"/>
      </rPr>
      <t>Radiografsko snimanje rebara, jednostrano</t>
    </r>
  </si>
  <si>
    <r>
      <rPr>
        <sz val="9"/>
        <rFont val="Arial MT"/>
        <family val="2"/>
      </rPr>
      <t>Radiografija sternuma - čitanje</t>
    </r>
  </si>
  <si>
    <r>
      <rPr>
        <sz val="10"/>
        <rFont val="Arial MT"/>
        <family val="2"/>
      </rPr>
      <t>58524-00</t>
    </r>
  </si>
  <si>
    <r>
      <rPr>
        <sz val="9"/>
        <rFont val="Arial MT"/>
        <family val="2"/>
      </rPr>
      <t>Radiografsko snimanje rebara, obostrano</t>
    </r>
  </si>
  <si>
    <r>
      <rPr>
        <sz val="9"/>
        <rFont val="Arial MT"/>
        <family val="2"/>
      </rPr>
      <t>Radiografija rebara, obostrano - čitanje</t>
    </r>
  </si>
  <si>
    <r>
      <rPr>
        <sz val="10"/>
        <rFont val="Arial MT"/>
        <family val="2"/>
      </rPr>
      <t>58700-00</t>
    </r>
  </si>
  <si>
    <r>
      <rPr>
        <sz val="9"/>
        <rFont val="Arial MT"/>
        <family val="2"/>
      </rPr>
      <t>Radiografsko snimanje urinarnog sistema</t>
    </r>
  </si>
  <si>
    <r>
      <rPr>
        <sz val="9"/>
        <rFont val="Arial MT"/>
        <family val="2"/>
      </rPr>
      <t>Radiografija urinarnog sistema – čitanje</t>
    </r>
  </si>
  <si>
    <r>
      <rPr>
        <sz val="10"/>
        <rFont val="Arial MT"/>
        <family val="2"/>
      </rPr>
      <t>58900-00</t>
    </r>
  </si>
  <si>
    <r>
      <rPr>
        <sz val="9"/>
        <rFont val="Arial MT"/>
        <family val="2"/>
      </rPr>
      <t>Radiografsko snimanje abdomena</t>
    </r>
  </si>
  <si>
    <r>
      <rPr>
        <sz val="9"/>
        <rFont val="Arial MT"/>
        <family val="2"/>
      </rPr>
      <t>Radiografija abdomena - čitanje</t>
    </r>
  </si>
  <si>
    <r>
      <rPr>
        <sz val="9"/>
        <rFont val="Arial MT"/>
        <family val="2"/>
      </rPr>
      <t xml:space="preserve">Radiografsko snimanje farinksa, ezofagusa, želuca ili
</t>
    </r>
    <r>
      <rPr>
        <sz val="9"/>
        <rFont val="Arial MT"/>
        <family val="2"/>
      </rPr>
      <t>duodenuma sa primenom pozitivnog kontrastnog sredstva</t>
    </r>
  </si>
  <si>
    <r>
      <rPr>
        <sz val="9"/>
        <rFont val="Arial MT"/>
        <family val="2"/>
      </rPr>
      <t xml:space="preserve">Radiografija farinksa, ezofagusa, želuca ili duodenuma sa
</t>
    </r>
    <r>
      <rPr>
        <sz val="9"/>
        <rFont val="Arial MT"/>
        <family val="2"/>
      </rPr>
      <t>primenom pozitivnog kontrastnog sredstva - čitanje</t>
    </r>
  </si>
  <si>
    <r>
      <rPr>
        <sz val="10"/>
        <rFont val="Arial MT"/>
        <family val="2"/>
      </rPr>
      <t>58927-00</t>
    </r>
  </si>
  <si>
    <r>
      <rPr>
        <sz val="9"/>
        <rFont val="Arial MT"/>
        <family val="2"/>
      </rPr>
      <t>Direktna holangiografija, postoperativna</t>
    </r>
  </si>
  <si>
    <r>
      <rPr>
        <sz val="10"/>
        <rFont val="Arial MT"/>
        <family val="2"/>
      </rPr>
      <t>59712-00</t>
    </r>
  </si>
  <si>
    <r>
      <rPr>
        <sz val="9"/>
        <rFont val="Arial MT"/>
        <family val="2"/>
      </rPr>
      <t>Histerosalpingografija</t>
    </r>
  </si>
  <si>
    <r>
      <rPr>
        <sz val="10"/>
        <rFont val="Arial MT"/>
        <family val="2"/>
      </rPr>
      <t>59739-01</t>
    </r>
  </si>
  <si>
    <r>
      <rPr>
        <sz val="9"/>
        <rFont val="Arial MT"/>
        <family val="2"/>
      </rPr>
      <t>Sinografija zida abdomena</t>
    </r>
  </si>
  <si>
    <r>
      <rPr>
        <sz val="9"/>
        <rFont val="Arial MT"/>
        <family val="2"/>
      </rPr>
      <t>Artrografija</t>
    </r>
  </si>
  <si>
    <r>
      <rPr>
        <sz val="9"/>
        <rFont val="Arial MT"/>
        <family val="2"/>
      </rPr>
      <t>Specijalistički pregled fizijatra-prvi</t>
    </r>
  </si>
  <si>
    <r>
      <rPr>
        <sz val="9"/>
        <rFont val="Arial MT"/>
        <family val="2"/>
      </rPr>
      <t>Specijalistički pregled fizijatra-kontrolni</t>
    </r>
  </si>
  <si>
    <r>
      <rPr>
        <sz val="9"/>
        <rFont val="Arial MT"/>
        <family val="2"/>
      </rPr>
      <t>Elektrostimulacija</t>
    </r>
  </si>
  <si>
    <r>
      <rPr>
        <sz val="9"/>
        <rFont val="Arial MT"/>
        <family val="2"/>
      </rPr>
      <t>Interferentne struje</t>
    </r>
  </si>
  <si>
    <r>
      <rPr>
        <sz val="9"/>
        <rFont val="Arial MT"/>
        <family val="2"/>
      </rPr>
      <t>Stabilna galvanizacija</t>
    </r>
  </si>
  <si>
    <r>
      <rPr>
        <sz val="9"/>
        <rFont val="Arial MT"/>
        <family val="2"/>
      </rPr>
      <t>Dijadinamičke struje</t>
    </r>
  </si>
  <si>
    <r>
      <rPr>
        <sz val="9"/>
        <rFont val="Arial MT"/>
        <family val="2"/>
      </rPr>
      <t>Elektromagnetno polje</t>
    </r>
  </si>
  <si>
    <r>
      <rPr>
        <sz val="9"/>
        <rFont val="Arial MT"/>
        <family val="2"/>
      </rPr>
      <t>Pozicioniranje</t>
    </r>
  </si>
  <si>
    <r>
      <rPr>
        <sz val="9"/>
        <rFont val="Arial MT"/>
        <family val="2"/>
      </rPr>
      <t>Vežbe hoda u razboju</t>
    </r>
  </si>
  <si>
    <r>
      <rPr>
        <sz val="9"/>
        <rFont val="Arial MT"/>
        <family val="2"/>
      </rPr>
      <t>Aktivne vežbe sa pomagalima</t>
    </r>
  </si>
  <si>
    <r>
      <rPr>
        <sz val="9"/>
        <rFont val="Arial MT"/>
        <family val="2"/>
      </rPr>
      <t>Korektivne vežbe pred ogledalom</t>
    </r>
  </si>
  <si>
    <r>
      <rPr>
        <sz val="9"/>
        <rFont val="Arial MT"/>
        <family val="2"/>
      </rPr>
      <t>Obuka zaštitnim pokretima i položajima tela kod diskopatičara</t>
    </r>
  </si>
  <si>
    <r>
      <rPr>
        <sz val="9"/>
        <rFont val="Arial MT"/>
        <family val="2"/>
      </rPr>
      <t>Aktivne segmentne vežbe sa otporom</t>
    </r>
  </si>
  <si>
    <r>
      <rPr>
        <sz val="9"/>
        <rFont val="Arial MT"/>
        <family val="2"/>
      </rPr>
      <t>Pasivne segmentne vežbe</t>
    </r>
  </si>
  <si>
    <r>
      <rPr>
        <sz val="9"/>
        <rFont val="Arial MT"/>
        <family val="2"/>
      </rPr>
      <t>Individualni rad sa decom (juvenilni artritis, cerebrala i sl.)</t>
    </r>
  </si>
  <si>
    <r>
      <rPr>
        <sz val="9"/>
        <rFont val="Arial MT"/>
        <family val="2"/>
      </rPr>
      <t>Vežbe na spravama ili ergobiciklu</t>
    </r>
  </si>
  <si>
    <r>
      <rPr>
        <sz val="9"/>
        <rFont val="Arial MT"/>
        <family val="2"/>
      </rPr>
      <t>Prebacivanje dominantnog na neoštećen ekstremitet</t>
    </r>
  </si>
  <si>
    <r>
      <rPr>
        <sz val="9"/>
        <rFont val="Arial MT"/>
        <family val="2"/>
      </rPr>
      <t>Vežbe pacijenata sa paraplegijom ili hemiplegijom</t>
    </r>
  </si>
  <si>
    <r>
      <rPr>
        <sz val="9"/>
        <rFont val="Arial MT"/>
        <family val="2"/>
      </rPr>
      <t>Vežbe relaksacije</t>
    </r>
  </si>
  <si>
    <r>
      <rPr>
        <sz val="9"/>
        <rFont val="Arial MT"/>
        <family val="2"/>
      </rPr>
      <t>Hod po ravnom</t>
    </r>
  </si>
  <si>
    <r>
      <rPr>
        <sz val="9"/>
        <rFont val="Arial MT"/>
        <family val="2"/>
      </rPr>
      <t>Nylinov (Nullin) stepenik</t>
    </r>
  </si>
  <si>
    <r>
      <rPr>
        <sz val="9"/>
        <rFont val="Arial MT"/>
        <family val="2"/>
      </rPr>
      <t>Laser po akupunkturnim tačkama</t>
    </r>
  </si>
  <si>
    <r>
      <rPr>
        <sz val="9"/>
        <rFont val="Arial MT"/>
        <family val="2"/>
      </rPr>
      <t>Elektroforeza leka</t>
    </r>
  </si>
  <si>
    <r>
      <rPr>
        <sz val="9"/>
        <rFont val="Arial MT"/>
        <family val="2"/>
      </rPr>
      <t>Prevencija dekubitusa u rehabilitaciji</t>
    </r>
  </si>
  <si>
    <r>
      <rPr>
        <sz val="9"/>
        <rFont val="Arial MT"/>
        <family val="2"/>
      </rPr>
      <t>Vežbe kod deformiteta kičmenog stuba kod dece</t>
    </r>
  </si>
  <si>
    <r>
      <rPr>
        <sz val="9"/>
        <rFont val="Arial MT"/>
        <family val="2"/>
      </rPr>
      <t xml:space="preserve">Rani rehabilitacioni tretman u koronarnoj i postkoronarnoj jedinici
</t>
    </r>
    <r>
      <rPr>
        <sz val="9"/>
        <rFont val="Arial MT"/>
        <family val="2"/>
      </rPr>
      <t>kod pacijenata sa akutnim infarktom miokarda</t>
    </r>
  </si>
  <si>
    <r>
      <rPr>
        <sz val="10"/>
        <rFont val="Arial MT"/>
        <family val="2"/>
      </rPr>
      <t>90047-00</t>
    </r>
  </si>
  <si>
    <r>
      <rPr>
        <sz val="9"/>
        <rFont val="Arial MT"/>
        <family val="2"/>
      </rPr>
      <t>Aspiracija tiroidne žlezde</t>
    </r>
  </si>
  <si>
    <r>
      <rPr>
        <sz val="10"/>
        <rFont val="Arial MT"/>
        <family val="2"/>
      </rPr>
      <t>90111-00</t>
    </r>
  </si>
  <si>
    <r>
      <rPr>
        <sz val="9"/>
        <rFont val="Arial MT"/>
        <family val="2"/>
      </rPr>
      <t>Ostale procedure na spoljašnjem uvu</t>
    </r>
  </si>
  <si>
    <r>
      <rPr>
        <sz val="10"/>
        <rFont val="Arial MT"/>
        <family val="2"/>
      </rPr>
      <t>90135-00</t>
    </r>
  </si>
  <si>
    <r>
      <rPr>
        <sz val="9"/>
        <rFont val="Arial MT"/>
        <family val="2"/>
      </rPr>
      <t>Ekscizija lezija na jeziku</t>
    </r>
  </si>
  <si>
    <r>
      <rPr>
        <sz val="10"/>
        <rFont val="Arial MT"/>
        <family val="2"/>
      </rPr>
      <t>90141-01</t>
    </r>
  </si>
  <si>
    <r>
      <rPr>
        <sz val="9"/>
        <rFont val="Arial MT"/>
        <family val="2"/>
      </rPr>
      <t>Ekscizija ostalih lezija u ustima</t>
    </r>
  </si>
  <si>
    <r>
      <rPr>
        <sz val="10"/>
        <rFont val="Arial MT"/>
        <family val="2"/>
      </rPr>
      <t>90179-06</t>
    </r>
  </si>
  <si>
    <r>
      <rPr>
        <sz val="9"/>
        <rFont val="Arial MT"/>
        <family val="2"/>
      </rPr>
      <t>Postupak održavanja traheostome</t>
    </r>
  </si>
  <si>
    <r>
      <rPr>
        <sz val="10"/>
        <rFont val="Arial MT"/>
        <family val="2"/>
      </rPr>
      <t>90462-00</t>
    </r>
  </si>
  <si>
    <r>
      <rPr>
        <sz val="9"/>
        <rFont val="Arial MT"/>
        <family val="2"/>
      </rPr>
      <t>Indukcija pobačaja prostaglandinskom vaginaletom</t>
    </r>
  </si>
  <si>
    <r>
      <rPr>
        <sz val="10"/>
        <rFont val="Arial MT"/>
        <family val="2"/>
      </rPr>
      <t>90465-00</t>
    </r>
  </si>
  <si>
    <r>
      <rPr>
        <sz val="9"/>
        <rFont val="Arial MT"/>
        <family val="2"/>
      </rPr>
      <t>Indukcija porođaja oksitocinom</t>
    </r>
  </si>
  <si>
    <r>
      <rPr>
        <sz val="10"/>
        <rFont val="Arial MT"/>
        <family val="2"/>
      </rPr>
      <t>90465-01</t>
    </r>
  </si>
  <si>
    <r>
      <rPr>
        <sz val="9"/>
        <rFont val="Arial MT"/>
        <family val="2"/>
      </rPr>
      <t>Indukcija porođaja prostaglandinom</t>
    </r>
  </si>
  <si>
    <r>
      <rPr>
        <sz val="10"/>
        <rFont val="Arial MT"/>
        <family val="2"/>
      </rPr>
      <t>90466-00</t>
    </r>
  </si>
  <si>
    <r>
      <rPr>
        <sz val="9"/>
        <rFont val="Arial MT"/>
        <family val="2"/>
      </rPr>
      <t>Aktivno vođenje porođaja primenom lekova</t>
    </r>
  </si>
  <si>
    <r>
      <rPr>
        <sz val="10"/>
        <rFont val="Arial MT"/>
        <family val="2"/>
      </rPr>
      <t>90467-00</t>
    </r>
  </si>
  <si>
    <r>
      <rPr>
        <sz val="9"/>
        <rFont val="Arial MT"/>
        <family val="2"/>
      </rPr>
      <t>Spontani porođaj kod temenog stava</t>
    </r>
  </si>
  <si>
    <r>
      <rPr>
        <sz val="10"/>
        <rFont val="Arial MT"/>
        <family val="2"/>
      </rPr>
      <t>90472-00</t>
    </r>
  </si>
  <si>
    <r>
      <rPr>
        <sz val="9"/>
        <rFont val="Arial MT"/>
        <family val="2"/>
      </rPr>
      <t>Epiziotomija</t>
    </r>
  </si>
  <si>
    <r>
      <rPr>
        <sz val="10"/>
        <rFont val="Arial MT"/>
        <family val="2"/>
      </rPr>
      <t>90479-00</t>
    </r>
  </si>
  <si>
    <r>
      <rPr>
        <sz val="9"/>
        <rFont val="Arial MT"/>
        <family val="2"/>
      </rPr>
      <t>Sutura laceracije vagine nakon porođaja</t>
    </r>
  </si>
  <si>
    <r>
      <rPr>
        <sz val="10"/>
        <rFont val="Arial MT"/>
        <family val="2"/>
      </rPr>
      <t>90481-00</t>
    </r>
  </si>
  <si>
    <r>
      <rPr>
        <sz val="9"/>
        <rFont val="Arial MT"/>
        <family val="2"/>
      </rPr>
      <t>Sutura povreda perineuma prvog ili drugog stepena</t>
    </r>
  </si>
  <si>
    <r>
      <rPr>
        <sz val="10"/>
        <rFont val="Arial MT"/>
        <family val="2"/>
      </rPr>
      <t>90482-00</t>
    </r>
  </si>
  <si>
    <r>
      <rPr>
        <sz val="9"/>
        <rFont val="Arial MT"/>
        <family val="2"/>
      </rPr>
      <t>Manuelna ekstrakcija posteljice</t>
    </r>
  </si>
  <si>
    <r>
      <rPr>
        <sz val="10"/>
        <rFont val="Arial MT"/>
        <family val="2"/>
      </rPr>
      <t>90483-00</t>
    </r>
  </si>
  <si>
    <r>
      <rPr>
        <sz val="9"/>
        <rFont val="Arial MT"/>
        <family val="2"/>
      </rPr>
      <t>Postpartalna manuelna revizija materične šupljine</t>
    </r>
  </si>
  <si>
    <r>
      <rPr>
        <sz val="10"/>
        <rFont val="Arial MT"/>
        <family val="2"/>
      </rPr>
      <t>90485-00</t>
    </r>
  </si>
  <si>
    <r>
      <rPr>
        <sz val="9"/>
        <rFont val="Arial MT"/>
        <family val="2"/>
      </rPr>
      <t>Ostale suture laceracija ili ruptura bez povreda perineuma</t>
    </r>
  </si>
  <si>
    <r>
      <rPr>
        <sz val="10"/>
        <rFont val="Arial MT"/>
        <family val="2"/>
      </rPr>
      <t>90582-02</t>
    </r>
  </si>
  <si>
    <r>
      <rPr>
        <sz val="9"/>
        <rFont val="Arial MT"/>
        <family val="2"/>
      </rPr>
      <t>Ušivanje mišića ili fascije,neklasifikovano na drugom mestu</t>
    </r>
  </si>
  <si>
    <r>
      <rPr>
        <sz val="10"/>
        <rFont val="Arial MT"/>
        <family val="2"/>
      </rPr>
      <t>90600-01</t>
    </r>
  </si>
  <si>
    <r>
      <rPr>
        <sz val="9"/>
        <rFont val="Arial MT"/>
        <family val="2"/>
      </rPr>
      <t>Oslobađanje adhezija ili kontraktura ramena</t>
    </r>
  </si>
  <si>
    <r>
      <rPr>
        <sz val="10"/>
        <rFont val="Arial MT"/>
        <family val="2"/>
      </rPr>
      <t>90665-00</t>
    </r>
  </si>
  <si>
    <r>
      <rPr>
        <sz val="9"/>
        <rFont val="Arial MT"/>
        <family val="2"/>
      </rPr>
      <t>Obrada kože i potkožnog tkiva sa ekscizijom</t>
    </r>
  </si>
  <si>
    <r>
      <rPr>
        <sz val="10"/>
        <rFont val="Arial MT"/>
        <family val="2"/>
      </rPr>
      <t>90676-00</t>
    </r>
  </si>
  <si>
    <r>
      <rPr>
        <sz val="9"/>
        <rFont val="Arial MT"/>
        <family val="2"/>
      </rPr>
      <t>Ostale procedure na koži i potkožnom tkivu</t>
    </r>
  </si>
  <si>
    <r>
      <rPr>
        <sz val="10"/>
        <rFont val="Arial MT"/>
        <family val="2"/>
      </rPr>
      <t>90677-00</t>
    </r>
  </si>
  <si>
    <r>
      <rPr>
        <sz val="9"/>
        <rFont val="Arial MT"/>
        <family val="2"/>
      </rPr>
      <t>Ostale procedure fototerapije, na koži</t>
    </r>
  </si>
  <si>
    <r>
      <rPr>
        <sz val="10"/>
        <rFont val="Arial MT"/>
        <family val="2"/>
      </rPr>
      <t>90686-01</t>
    </r>
  </si>
  <si>
    <r>
      <rPr>
        <sz val="9"/>
        <rFont val="Arial MT"/>
        <family val="2"/>
      </rPr>
      <t>Obrada kože i potkožnog tkiva bez ekscizije</t>
    </r>
  </si>
  <si>
    <r>
      <rPr>
        <sz val="10"/>
        <rFont val="Arial MT"/>
        <family val="2"/>
      </rPr>
      <t>90721-00</t>
    </r>
  </si>
  <si>
    <r>
      <rPr>
        <sz val="9"/>
        <rFont val="Arial MT"/>
        <family val="2"/>
      </rPr>
      <t>Manuelni pregled dojke</t>
    </r>
  </si>
  <si>
    <r>
      <rPr>
        <sz val="10"/>
        <rFont val="Arial MT"/>
        <family val="2"/>
      </rPr>
      <t>90762-00</t>
    </r>
  </si>
  <si>
    <r>
      <rPr>
        <sz val="9"/>
        <rFont val="Arial MT"/>
        <family val="2"/>
      </rPr>
      <t>Planiranje lečenja farmakoterapijom, prva kura</t>
    </r>
  </si>
  <si>
    <r>
      <rPr>
        <sz val="10"/>
        <rFont val="Arial MT"/>
        <family val="2"/>
      </rPr>
      <t>90762-01</t>
    </r>
  </si>
  <si>
    <r>
      <rPr>
        <sz val="9"/>
        <rFont val="Arial MT"/>
        <family val="2"/>
      </rPr>
      <t>Planiranje lečenja farmakoterapijom, druga kura</t>
    </r>
  </si>
  <si>
    <r>
      <rPr>
        <sz val="10"/>
        <rFont val="Arial MT"/>
        <family val="2"/>
      </rPr>
      <t>90765-00</t>
    </r>
  </si>
  <si>
    <r>
      <rPr>
        <sz val="9"/>
        <rFont val="Arial MT"/>
        <family val="2"/>
      </rPr>
      <t>Izrada i podešavanje uređaja za imobilizaciju, jednostavna</t>
    </r>
  </si>
  <si>
    <r>
      <rPr>
        <sz val="10"/>
        <rFont val="Arial MT"/>
        <family val="2"/>
      </rPr>
      <t>92001-00</t>
    </r>
  </si>
  <si>
    <r>
      <rPr>
        <sz val="9"/>
        <rFont val="Arial MT"/>
        <family val="2"/>
      </rPr>
      <t>Ostale fiziološke procene</t>
    </r>
  </si>
  <si>
    <r>
      <rPr>
        <sz val="10"/>
        <rFont val="Arial MT"/>
        <family val="2"/>
      </rPr>
      <t>92003-00</t>
    </r>
  </si>
  <si>
    <r>
      <rPr>
        <sz val="9"/>
        <rFont val="Arial MT"/>
        <family val="2"/>
      </rPr>
      <t>Detoksikacija od alkohola</t>
    </r>
  </si>
  <si>
    <r>
      <rPr>
        <sz val="10"/>
        <rFont val="Arial MT"/>
        <family val="2"/>
      </rPr>
      <t>92016-00</t>
    </r>
  </si>
  <si>
    <r>
      <rPr>
        <sz val="9"/>
        <rFont val="Arial MT"/>
        <family val="2"/>
      </rPr>
      <t>Tonometrija</t>
    </r>
  </si>
  <si>
    <r>
      <rPr>
        <sz val="10"/>
        <rFont val="Arial MT"/>
        <family val="2"/>
      </rPr>
      <t>92025-00</t>
    </r>
  </si>
  <si>
    <r>
      <rPr>
        <sz val="9"/>
        <rFont val="Arial MT"/>
        <family val="2"/>
      </rPr>
      <t>Ispiranje oka</t>
    </r>
  </si>
  <si>
    <r>
      <rPr>
        <sz val="10"/>
        <rFont val="Arial MT"/>
        <family val="2"/>
      </rPr>
      <t>92029-00</t>
    </r>
  </si>
  <si>
    <r>
      <rPr>
        <sz val="9"/>
        <rFont val="Arial MT"/>
        <family val="2"/>
      </rPr>
      <t>Lavaža nosnica</t>
    </r>
  </si>
  <si>
    <r>
      <rPr>
        <sz val="10"/>
        <rFont val="Arial MT"/>
        <family val="2"/>
      </rPr>
      <t>92031-00</t>
    </r>
  </si>
  <si>
    <r>
      <rPr>
        <sz val="9"/>
        <rFont val="Arial MT"/>
        <family val="2"/>
      </rPr>
      <t>Detamponada nosa</t>
    </r>
  </si>
  <si>
    <r>
      <rPr>
        <sz val="10"/>
        <rFont val="Arial MT"/>
        <family val="2"/>
      </rPr>
      <t>92036-00</t>
    </r>
  </si>
  <si>
    <r>
      <rPr>
        <sz val="9"/>
        <rFont val="Arial MT"/>
        <family val="2"/>
      </rPr>
      <t>Plasiranje nazogastrične sonde</t>
    </r>
  </si>
  <si>
    <r>
      <rPr>
        <sz val="10"/>
        <rFont val="Arial MT"/>
        <family val="2"/>
      </rPr>
      <t>92037-00</t>
    </r>
  </si>
  <si>
    <r>
      <rPr>
        <sz val="9"/>
        <rFont val="Arial MT"/>
        <family val="2"/>
      </rPr>
      <t>Ispiranje nazogastrične sonde</t>
    </r>
  </si>
  <si>
    <r>
      <rPr>
        <sz val="10"/>
        <rFont val="Arial MT"/>
        <family val="2"/>
      </rPr>
      <t>92042-00</t>
    </r>
  </si>
  <si>
    <r>
      <rPr>
        <sz val="9"/>
        <rFont val="Arial MT"/>
        <family val="2"/>
      </rPr>
      <t>Nemehanička metoda reanimacije/oživljavanja</t>
    </r>
  </si>
  <si>
    <r>
      <rPr>
        <sz val="10"/>
        <rFont val="Arial MT"/>
        <family val="2"/>
      </rPr>
      <t>92043-00</t>
    </r>
  </si>
  <si>
    <r>
      <rPr>
        <sz val="9"/>
        <rFont val="Arial MT"/>
        <family val="2"/>
      </rPr>
      <t>Primena leka za respiratorni sistem pomoću nebulizatora</t>
    </r>
  </si>
  <si>
    <r>
      <rPr>
        <sz val="10"/>
        <rFont val="Arial MT"/>
        <family val="2"/>
      </rPr>
      <t>92044-00</t>
    </r>
  </si>
  <si>
    <r>
      <rPr>
        <sz val="9"/>
        <rFont val="Arial MT"/>
        <family val="2"/>
      </rPr>
      <t>Ostale terapije obogaćivanja kiseonika/om</t>
    </r>
  </si>
  <si>
    <r>
      <rPr>
        <sz val="10"/>
        <rFont val="Arial MT"/>
        <family val="2"/>
      </rPr>
      <t>92046-00</t>
    </r>
  </si>
  <si>
    <r>
      <rPr>
        <sz val="9"/>
        <rFont val="Arial MT"/>
        <family val="2"/>
      </rPr>
      <t>Zamena kanile za traheostomiju</t>
    </r>
  </si>
  <si>
    <r>
      <rPr>
        <sz val="10"/>
        <rFont val="Arial MT"/>
        <family val="2"/>
      </rPr>
      <t>92052-00</t>
    </r>
  </si>
  <si>
    <r>
      <rPr>
        <sz val="9"/>
        <rFont val="Arial MT"/>
        <family val="2"/>
      </rPr>
      <t>Kardiopulmonalna reanimacija</t>
    </r>
  </si>
  <si>
    <r>
      <rPr>
        <sz val="10"/>
        <rFont val="Arial MT"/>
        <family val="2"/>
      </rPr>
      <t>92058-01</t>
    </r>
  </si>
  <si>
    <r>
      <rPr>
        <sz val="9"/>
        <rFont val="Arial MT"/>
        <family val="2"/>
      </rPr>
      <t>Održavanje katetera, plasiranog radi administracije leka</t>
    </r>
  </si>
  <si>
    <r>
      <rPr>
        <sz val="10"/>
        <rFont val="Arial MT"/>
        <family val="2"/>
      </rPr>
      <t>92062-00</t>
    </r>
  </si>
  <si>
    <r>
      <rPr>
        <sz val="9"/>
        <rFont val="Arial MT"/>
        <family val="2"/>
      </rPr>
      <t>Transfuzija krvnih komponenti i derivata</t>
    </r>
  </si>
  <si>
    <r>
      <rPr>
        <sz val="10"/>
        <rFont val="Arial MT"/>
        <family val="2"/>
      </rPr>
      <t>92063-00</t>
    </r>
  </si>
  <si>
    <r>
      <rPr>
        <sz val="9"/>
        <rFont val="Arial MT"/>
        <family val="2"/>
      </rPr>
      <t>Transfuzija plazma ekspandera</t>
    </r>
  </si>
  <si>
    <r>
      <rPr>
        <sz val="10"/>
        <rFont val="Arial MT"/>
        <family val="2"/>
      </rPr>
      <t>92064-00</t>
    </r>
  </si>
  <si>
    <r>
      <rPr>
        <sz val="9"/>
        <rFont val="Arial MT"/>
        <family val="2"/>
      </rPr>
      <t>Transfuzija ostalih krvnih derivata</t>
    </r>
  </si>
  <si>
    <r>
      <rPr>
        <sz val="10"/>
        <rFont val="Arial MT"/>
        <family val="2"/>
      </rPr>
      <t>92066-00</t>
    </r>
  </si>
  <si>
    <r>
      <rPr>
        <sz val="9"/>
        <rFont val="Arial MT"/>
        <family val="2"/>
      </rPr>
      <t>Plasiranje cevi u rektum</t>
    </r>
  </si>
  <si>
    <r>
      <rPr>
        <sz val="10"/>
        <rFont val="Arial MT"/>
        <family val="2"/>
      </rPr>
      <t>92076-00</t>
    </r>
  </si>
  <si>
    <r>
      <rPr>
        <sz val="9"/>
        <rFont val="Arial MT"/>
        <family val="2"/>
      </rPr>
      <t>Uklanjanje impaktiranog fecesa</t>
    </r>
  </si>
  <si>
    <r>
      <rPr>
        <sz val="10"/>
        <rFont val="Arial MT"/>
        <family val="2"/>
      </rPr>
      <t>92077-00</t>
    </r>
  </si>
  <si>
    <r>
      <rPr>
        <sz val="9"/>
        <rFont val="Arial MT"/>
        <family val="2"/>
      </rPr>
      <t>Ostala ispiranja rektuma</t>
    </r>
  </si>
  <si>
    <r>
      <rPr>
        <sz val="10"/>
        <rFont val="Arial MT"/>
        <family val="2"/>
      </rPr>
      <t>92099-00</t>
    </r>
  </si>
  <si>
    <r>
      <rPr>
        <sz val="9"/>
        <rFont val="Arial MT"/>
        <family val="2"/>
      </rPr>
      <t>Ispiranje nefrostome ili pijelostome</t>
    </r>
  </si>
  <si>
    <r>
      <rPr>
        <sz val="10"/>
        <rFont val="Arial MT"/>
        <family val="2"/>
      </rPr>
      <t>92100-00</t>
    </r>
  </si>
  <si>
    <r>
      <rPr>
        <sz val="9"/>
        <rFont val="Arial MT"/>
        <family val="2"/>
      </rPr>
      <t>Ispiranje ureterostome ili ureteralnog katetera</t>
    </r>
  </si>
  <si>
    <r>
      <rPr>
        <sz val="10"/>
        <rFont val="Arial MT"/>
        <family val="2"/>
      </rPr>
      <t>92101-00</t>
    </r>
  </si>
  <si>
    <r>
      <rPr>
        <sz val="9"/>
        <rFont val="Arial MT"/>
        <family val="2"/>
      </rPr>
      <t>Ispiranje ostalih trajnih katetera mokraćne bešike</t>
    </r>
  </si>
  <si>
    <r>
      <rPr>
        <sz val="10"/>
        <rFont val="Arial MT"/>
        <family val="2"/>
      </rPr>
      <t>92103-00</t>
    </r>
  </si>
  <si>
    <r>
      <rPr>
        <sz val="9"/>
        <rFont val="Arial MT"/>
        <family val="2"/>
      </rPr>
      <t>Vaginalno ispiranje</t>
    </r>
  </si>
  <si>
    <r>
      <rPr>
        <sz val="10"/>
        <rFont val="Arial MT"/>
        <family val="2"/>
      </rPr>
      <t>92107-00</t>
    </r>
  </si>
  <si>
    <r>
      <rPr>
        <sz val="9"/>
        <rFont val="Arial MT"/>
        <family val="2"/>
      </rPr>
      <t>Plasiranje ostalih vaginalnih pesara</t>
    </r>
  </si>
  <si>
    <r>
      <rPr>
        <sz val="10"/>
        <rFont val="Arial MT"/>
        <family val="2"/>
      </rPr>
      <t>92112-00</t>
    </r>
  </si>
  <si>
    <r>
      <rPr>
        <sz val="9"/>
        <rFont val="Arial MT"/>
        <family val="2"/>
      </rPr>
      <t>Uklanjanje štrajfne vagine ili vulve</t>
    </r>
  </si>
  <si>
    <r>
      <rPr>
        <sz val="10"/>
        <rFont val="Arial MT"/>
        <family val="2"/>
      </rPr>
      <t>92118-00</t>
    </r>
  </si>
  <si>
    <r>
      <rPr>
        <sz val="9"/>
        <rFont val="Arial MT"/>
        <family val="2"/>
      </rPr>
      <t>Uklanjanje katetera ureterostome ili ureteralnog katetera</t>
    </r>
  </si>
  <si>
    <r>
      <rPr>
        <sz val="10"/>
        <rFont val="Arial MT"/>
        <family val="2"/>
      </rPr>
      <t>92130-00</t>
    </r>
  </si>
  <si>
    <r>
      <rPr>
        <sz val="9"/>
        <rFont val="Arial MT"/>
        <family val="2"/>
      </rPr>
      <t>Papanikolau test</t>
    </r>
  </si>
  <si>
    <r>
      <rPr>
        <sz val="10"/>
        <rFont val="Arial MT"/>
        <family val="2"/>
      </rPr>
      <t>92141-00</t>
    </r>
  </si>
  <si>
    <r>
      <rPr>
        <sz val="9"/>
        <rFont val="Arial MT"/>
        <family val="2"/>
      </rPr>
      <t>Uklanjanje drena iz trbuha</t>
    </r>
  </si>
  <si>
    <r>
      <rPr>
        <sz val="10"/>
        <rFont val="Arial MT"/>
        <family val="2"/>
      </rPr>
      <t>92145-00</t>
    </r>
  </si>
  <si>
    <r>
      <rPr>
        <sz val="9"/>
        <rFont val="Arial MT"/>
        <family val="2"/>
      </rPr>
      <t>Vakcinacija protiv tuberkuloze</t>
    </r>
  </si>
  <si>
    <r>
      <rPr>
        <sz val="10"/>
        <rFont val="Arial MT"/>
        <family val="2"/>
      </rPr>
      <t>92148-00</t>
    </r>
  </si>
  <si>
    <r>
      <rPr>
        <sz val="9"/>
        <rFont val="Arial MT"/>
        <family val="2"/>
      </rPr>
      <t>Davanje toksoida tetanusa</t>
    </r>
  </si>
  <si>
    <r>
      <rPr>
        <sz val="10"/>
        <rFont val="Arial MT"/>
        <family val="2"/>
      </rPr>
      <t>92153-00</t>
    </r>
  </si>
  <si>
    <r>
      <rPr>
        <sz val="9"/>
        <rFont val="Arial MT"/>
        <family val="2"/>
      </rPr>
      <t>Vakcinacija protiv morbila</t>
    </r>
  </si>
  <si>
    <r>
      <rPr>
        <sz val="10"/>
        <rFont val="Arial MT"/>
        <family val="2"/>
      </rPr>
      <t>92154-00</t>
    </r>
  </si>
  <si>
    <r>
      <rPr>
        <sz val="9"/>
        <rFont val="Arial MT"/>
        <family val="2"/>
      </rPr>
      <t>Vakcinacija protiv zauški</t>
    </r>
  </si>
  <si>
    <r>
      <rPr>
        <sz val="10"/>
        <rFont val="Arial MT"/>
        <family val="2"/>
      </rPr>
      <t>92155-00</t>
    </r>
  </si>
  <si>
    <r>
      <rPr>
        <sz val="9"/>
        <rFont val="Arial MT"/>
        <family val="2"/>
      </rPr>
      <t>Vakcinacija protiv rubeole</t>
    </r>
  </si>
  <si>
    <r>
      <rPr>
        <sz val="10"/>
        <rFont val="Arial MT"/>
        <family val="2"/>
      </rPr>
      <t>92162-00</t>
    </r>
  </si>
  <si>
    <r>
      <rPr>
        <sz val="9"/>
        <rFont val="Arial MT"/>
        <family val="2"/>
      </rPr>
      <t>Primena tetanusnog antitoksina</t>
    </r>
  </si>
  <si>
    <r>
      <rPr>
        <sz val="10"/>
        <rFont val="Arial MT"/>
        <family val="2"/>
      </rPr>
      <t>92168-00</t>
    </r>
  </si>
  <si>
    <r>
      <rPr>
        <sz val="9"/>
        <rFont val="Arial MT"/>
        <family val="2"/>
      </rPr>
      <t>Vakcinacija protiv hepatitisa B</t>
    </r>
  </si>
  <si>
    <r>
      <rPr>
        <sz val="10"/>
        <rFont val="Arial MT"/>
        <family val="2"/>
      </rPr>
      <t>92173-00</t>
    </r>
  </si>
  <si>
    <t>Ултразвучни дуплекс преглед артерија или бајпаса доњих екстремитета,унилатерални</t>
  </si>
  <si>
    <t>Ултразвучни дуплекс преглед вена  доњих екстремитета,унилатерални</t>
  </si>
  <si>
    <t>Ултразвучни дуплекс преглед вена  доњих екстремитета,билатерални</t>
  </si>
  <si>
    <t>Ултразвучни дуплекс преглед артерија или бајпаса горњих екстремитета,унилатерални</t>
  </si>
  <si>
    <t>Ултразвучни дуплекс преглед аорте или бајпаса интраабдоминалних и илијачних артерија и доње шупље вене</t>
  </si>
  <si>
    <t>Ултразвучни дуплекс преглед артерија или бајпаса ГОРЊИХ екстремитета,унилатерални</t>
  </si>
  <si>
    <t>Ултразвучни преглед дуплекс преглед вена горњих екстремитета,унилатерални</t>
  </si>
  <si>
    <t>56001-00</t>
  </si>
  <si>
    <t>Компјутеризована томографија мозга</t>
  </si>
  <si>
    <t>56007-00</t>
  </si>
  <si>
    <t>Компјутеризована томографија мозга са интравенском применом контрастног средства</t>
  </si>
  <si>
    <t>56010-00</t>
  </si>
  <si>
    <t xml:space="preserve">Компјутеризована томографија питуитарне шупљине </t>
  </si>
  <si>
    <t>56013-00</t>
  </si>
  <si>
    <t>Компјутеризована томографија орбите</t>
  </si>
  <si>
    <t>56013-02</t>
  </si>
  <si>
    <t>Компјутеризована томографија орбите и мозга</t>
  </si>
  <si>
    <t>56016-04</t>
  </si>
  <si>
    <t>Компјутеризована томографија редњег ува и темпоралне кости,обострано</t>
  </si>
  <si>
    <t>56016-05</t>
  </si>
  <si>
    <r>
      <rPr>
        <sz val="9"/>
        <rFont val="Arial MT"/>
        <family val="2"/>
      </rPr>
      <t>Pasivna imunizacija sa Rh(D) imunoglobulinom</t>
    </r>
  </si>
  <si>
    <r>
      <rPr>
        <sz val="10"/>
        <rFont val="Arial MT"/>
        <family val="2"/>
      </rPr>
      <t>92178-00</t>
    </r>
  </si>
  <si>
    <r>
      <rPr>
        <sz val="9"/>
        <rFont val="Arial MT"/>
        <family val="2"/>
      </rPr>
      <t>Terapija toplotom</t>
    </r>
  </si>
  <si>
    <r>
      <rPr>
        <sz val="10"/>
        <rFont val="Arial MT"/>
        <family val="2"/>
      </rPr>
      <t>92195-00</t>
    </r>
  </si>
  <si>
    <r>
      <rPr>
        <sz val="9"/>
        <rFont val="Arial MT"/>
        <family val="2"/>
      </rPr>
      <t>Ispiranje katetera, neklasifikovano na drugom mestu</t>
    </r>
  </si>
  <si>
    <r>
      <rPr>
        <sz val="10"/>
        <rFont val="Arial MT"/>
        <family val="2"/>
      </rPr>
      <t>92200-00</t>
    </r>
  </si>
  <si>
    <r>
      <rPr>
        <sz val="9"/>
        <rFont val="Arial MT"/>
        <family val="2"/>
      </rPr>
      <t>Uklanjanje šavova, neklasifikovanih na drugom mestu</t>
    </r>
  </si>
  <si>
    <r>
      <rPr>
        <sz val="10"/>
        <rFont val="Arial MT"/>
        <family val="2"/>
      </rPr>
      <t>92204-00</t>
    </r>
  </si>
  <si>
    <r>
      <rPr>
        <sz val="9"/>
        <rFont val="Arial MT"/>
        <family val="2"/>
      </rPr>
      <t xml:space="preserve">Neinvazivni dijagnostički testovi, merenja ili istraživanja,
</t>
    </r>
    <r>
      <rPr>
        <sz val="9"/>
        <rFont val="Arial MT"/>
        <family val="2"/>
      </rPr>
      <t>neklasifikovano na drugom mestu</t>
    </r>
  </si>
  <si>
    <r>
      <rPr>
        <sz val="10"/>
        <rFont val="Arial MT"/>
        <family val="2"/>
      </rPr>
      <t>92209-00</t>
    </r>
  </si>
  <si>
    <r>
      <rPr>
        <sz val="9"/>
        <rFont val="Arial MT"/>
        <family val="2"/>
      </rPr>
      <t xml:space="preserve">Postupak održavanja neinvazivne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</si>
  <si>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92209-01</t>
    </r>
  </si>
  <si>
    <r>
      <rPr>
        <sz val="9"/>
        <rFont val="Arial MT"/>
        <family val="2"/>
      </rPr>
      <t xml:space="preserve">Postupak održavanja neinvazivne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</si>
  <si>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92209-02</t>
    </r>
  </si>
  <si>
    <r>
      <rPr>
        <sz val="9"/>
        <rFont val="Arial MT"/>
        <family val="2"/>
      </rPr>
      <t xml:space="preserve">Postupak održavanja neinvazivne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</si>
  <si>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92500-00</t>
    </r>
  </si>
  <si>
    <r>
      <rPr>
        <sz val="9"/>
        <rFont val="Arial MT"/>
        <family val="2"/>
      </rPr>
      <t>Rutinska preoperativna anesteziološka procena</t>
    </r>
  </si>
  <si>
    <r>
      <rPr>
        <sz val="10"/>
        <rFont val="Arial MT"/>
        <family val="2"/>
      </rPr>
      <t>92500-01</t>
    </r>
  </si>
  <si>
    <r>
      <rPr>
        <sz val="9"/>
        <rFont val="Arial MT"/>
        <family val="2"/>
      </rPr>
      <t>Produžena preoperativna anesteziološka procena</t>
    </r>
  </si>
  <si>
    <r>
      <rPr>
        <sz val="10"/>
        <rFont val="Arial MT"/>
        <family val="2"/>
      </rPr>
      <t>92500-02</t>
    </r>
  </si>
  <si>
    <r>
      <rPr>
        <sz val="9"/>
        <rFont val="Arial MT"/>
        <family val="2"/>
      </rPr>
      <t>Hitna preoperativna anesteziološka procena</t>
    </r>
  </si>
  <si>
    <r>
      <rPr>
        <sz val="10"/>
        <rFont val="Arial MT"/>
        <family val="2"/>
      </rPr>
      <t>92513-10</t>
    </r>
  </si>
  <si>
    <r>
      <rPr>
        <sz val="9"/>
        <rFont val="Arial MT"/>
        <family val="2"/>
      </rPr>
      <t>Infiltracija lokalnog anestetika, ASA 10</t>
    </r>
  </si>
  <si>
    <r>
      <rPr>
        <sz val="10"/>
        <rFont val="Arial MT"/>
        <family val="2"/>
      </rPr>
      <t>92513-19</t>
    </r>
  </si>
  <si>
    <r>
      <rPr>
        <sz val="9"/>
        <rFont val="Arial MT"/>
        <family val="2"/>
      </rPr>
      <t>Infiltracija lokalnog anestetika, ASA 19</t>
    </r>
  </si>
  <si>
    <r>
      <rPr>
        <sz val="10"/>
        <rFont val="Arial MT"/>
        <family val="2"/>
      </rPr>
      <t>92513-99</t>
    </r>
  </si>
  <si>
    <r>
      <rPr>
        <sz val="9"/>
        <rFont val="Arial MT"/>
        <family val="2"/>
      </rPr>
      <t>Infiltracija lokalnog anestetika, ASA 99</t>
    </r>
  </si>
  <si>
    <r>
      <rPr>
        <sz val="10"/>
        <rFont val="Arial MT"/>
        <family val="2"/>
      </rPr>
      <t>92514-10</t>
    </r>
  </si>
  <si>
    <r>
      <rPr>
        <sz val="9"/>
        <rFont val="Arial MT"/>
        <family val="2"/>
      </rPr>
      <t>Opšta anestezija, ASA 10</t>
    </r>
  </si>
  <si>
    <r>
      <rPr>
        <sz val="10"/>
        <rFont val="Arial MT"/>
        <family val="2"/>
      </rPr>
      <t>92514-19</t>
    </r>
  </si>
  <si>
    <r>
      <rPr>
        <sz val="9"/>
        <rFont val="Arial MT"/>
        <family val="2"/>
      </rPr>
      <t>Opšta anestezija, ASA 19</t>
    </r>
  </si>
  <si>
    <r>
      <rPr>
        <sz val="10"/>
        <rFont val="Arial MT"/>
        <family val="2"/>
      </rPr>
      <t>92514-20</t>
    </r>
  </si>
  <si>
    <r>
      <rPr>
        <sz val="9"/>
        <rFont val="Arial MT"/>
        <family val="2"/>
      </rPr>
      <t>Opšta anestezija, ASA 20</t>
    </r>
  </si>
  <si>
    <r>
      <rPr>
        <sz val="10"/>
        <rFont val="Arial MT"/>
        <family val="2"/>
      </rPr>
      <t>92514-29</t>
    </r>
  </si>
  <si>
    <r>
      <rPr>
        <sz val="9"/>
        <rFont val="Arial MT"/>
        <family val="2"/>
      </rPr>
      <t>Opšta anestezija, ASA 29</t>
    </r>
  </si>
  <si>
    <r>
      <rPr>
        <sz val="10"/>
        <rFont val="Arial MT"/>
        <family val="2"/>
      </rPr>
      <t>92514-30</t>
    </r>
  </si>
  <si>
    <r>
      <rPr>
        <sz val="9"/>
        <rFont val="Arial MT"/>
        <family val="2"/>
      </rPr>
      <t>Opšta anestezija, ASA 30</t>
    </r>
  </si>
  <si>
    <r>
      <rPr>
        <sz val="10"/>
        <rFont val="Arial MT"/>
        <family val="2"/>
      </rPr>
      <t>92514-39</t>
    </r>
  </si>
  <si>
    <t>Компјутеризована томографија абдомена са интравенском применом контрастног средства</t>
  </si>
  <si>
    <t>56409-00</t>
  </si>
  <si>
    <t>Компјутеризована томографија карлице</t>
  </si>
  <si>
    <t>56412-00</t>
  </si>
  <si>
    <t>Компјутеризована томографија карлице са интравенском применом контрастног средства</t>
  </si>
  <si>
    <t>56501-00</t>
  </si>
  <si>
    <t xml:space="preserve">Компјутеризована томографија абдомена и карлице </t>
  </si>
  <si>
    <t>56507-00</t>
  </si>
  <si>
    <t xml:space="preserve">Компјутеризована томографија абдомена и карлице са интравенском применом контрастног средства </t>
  </si>
  <si>
    <t>56801-00</t>
  </si>
  <si>
    <t>Компјутеризована томографија грудног коша, абдомена и пелвиса</t>
  </si>
  <si>
    <t>56807-00</t>
  </si>
  <si>
    <t>`</t>
  </si>
  <si>
    <t>13706-02</t>
  </si>
  <si>
    <t>Трансфузија еритроцита</t>
  </si>
  <si>
    <t>13839-00</t>
  </si>
  <si>
    <t>Вађење крви у дијагностичке сврхе</t>
  </si>
  <si>
    <t>36800-00</t>
  </si>
  <si>
    <t>Катетеризација мокраћне бешике</t>
  </si>
  <si>
    <t>55700-01</t>
  </si>
  <si>
    <t xml:space="preserve">Ултразвучни преглед због мерња  раста фетуса </t>
  </si>
  <si>
    <t>55700-02</t>
  </si>
  <si>
    <t>Ултразвучни преглед абдомена или пелвиса због осталих стања повезаних са трудноћом</t>
  </si>
  <si>
    <t>59712-00</t>
  </si>
  <si>
    <t>Хистеросалпингографија</t>
  </si>
  <si>
    <t>90479-00</t>
  </si>
  <si>
    <t>Сутура лацерације вагине након порођаја</t>
  </si>
  <si>
    <t>92043-00</t>
  </si>
  <si>
    <t>Примена лека за респираторни систем помоћу небулизатора</t>
  </si>
  <si>
    <t>92044-00</t>
  </si>
  <si>
    <t>Остале терапије обогаћивања кисеоником</t>
  </si>
  <si>
    <t>92062-00</t>
  </si>
  <si>
    <t>Трансфузија крвних компоненти и деривата</t>
  </si>
  <si>
    <t>92064-00</t>
  </si>
  <si>
    <t>Трансфузија осталих крвних деривата</t>
  </si>
  <si>
    <t>92077-00</t>
  </si>
  <si>
    <t>Остала испирања ректума</t>
  </si>
  <si>
    <t>92118-00</t>
  </si>
  <si>
    <t>Уклањање катетера уретеростоме или уретералног катетера</t>
  </si>
  <si>
    <t>92148-00</t>
  </si>
  <si>
    <t>Давање токсоида тетануса</t>
  </si>
  <si>
    <r>
      <rPr>
        <sz val="9"/>
        <rFont val="Arial MT"/>
        <family val="2"/>
      </rPr>
      <t>Opšta anestezija, ASA 39</t>
    </r>
  </si>
  <si>
    <r>
      <rPr>
        <sz val="10"/>
        <rFont val="Arial MT"/>
        <family val="2"/>
      </rPr>
      <t>92514-40</t>
    </r>
  </si>
  <si>
    <r>
      <rPr>
        <sz val="9"/>
        <rFont val="Arial MT"/>
        <family val="2"/>
      </rPr>
      <t>Opšta anestezija, ASA 40</t>
    </r>
  </si>
  <si>
    <r>
      <rPr>
        <sz val="10"/>
        <rFont val="Arial MT"/>
        <family val="2"/>
      </rPr>
      <t>92514-49</t>
    </r>
  </si>
  <si>
    <r>
      <rPr>
        <sz val="9"/>
        <rFont val="Arial MT"/>
        <family val="2"/>
      </rPr>
      <t>Opšta anestezija, ASA 49</t>
    </r>
  </si>
  <si>
    <r>
      <rPr>
        <sz val="10"/>
        <rFont val="Arial MT"/>
        <family val="2"/>
      </rPr>
      <t>92515-30</t>
    </r>
  </si>
  <si>
    <r>
      <rPr>
        <sz val="9"/>
        <rFont val="Arial MT"/>
        <family val="2"/>
      </rPr>
      <t>Sedacija, ASA 30</t>
    </r>
  </si>
  <si>
    <r>
      <rPr>
        <sz val="10"/>
        <rFont val="Arial MT"/>
        <family val="2"/>
      </rPr>
      <t>92518-01</t>
    </r>
  </si>
  <si>
    <r>
      <rPr>
        <sz val="9"/>
        <rFont val="Arial MT"/>
        <family val="2"/>
      </rPr>
      <t>Intravenska post-proceduralna infuzija analgetika</t>
    </r>
  </si>
  <si>
    <r>
      <rPr>
        <sz val="10"/>
        <rFont val="Arial MT"/>
        <family val="2"/>
      </rPr>
      <t>95550-00</t>
    </r>
  </si>
  <si>
    <r>
      <rPr>
        <sz val="9"/>
        <rFont val="Arial MT"/>
        <family val="2"/>
      </rPr>
      <t>Udružene zdravstvene procedure, dijetetika</t>
    </r>
  </si>
  <si>
    <r>
      <rPr>
        <sz val="10"/>
        <rFont val="Arial MT"/>
        <family val="2"/>
      </rPr>
      <t>95550-01</t>
    </r>
  </si>
  <si>
    <r>
      <rPr>
        <sz val="9"/>
        <rFont val="Arial MT"/>
        <family val="2"/>
      </rPr>
      <t>Udružene zdravstvene procedure, socijalni rad</t>
    </r>
  </si>
  <si>
    <r>
      <rPr>
        <sz val="10"/>
        <rFont val="Arial MT"/>
        <family val="2"/>
      </rPr>
      <t>95550-02</t>
    </r>
  </si>
  <si>
    <r>
      <rPr>
        <sz val="9"/>
        <rFont val="Arial MT"/>
        <family val="2"/>
      </rPr>
      <t>Udružene zdravstvene procedure, radna terapija</t>
    </r>
  </si>
  <si>
    <r>
      <rPr>
        <sz val="10"/>
        <rFont val="Arial MT"/>
        <family val="2"/>
      </rPr>
      <t>95550-10</t>
    </r>
  </si>
  <si>
    <r>
      <rPr>
        <sz val="9"/>
        <rFont val="Arial MT"/>
        <family val="2"/>
      </rPr>
      <t>Udružene zdravstvene procedure, psihologija</t>
    </r>
  </si>
  <si>
    <r>
      <rPr>
        <sz val="10"/>
        <rFont val="Arial MT"/>
        <family val="2"/>
      </rPr>
      <t>96019-00</t>
    </r>
  </si>
  <si>
    <r>
      <rPr>
        <sz val="9"/>
        <rFont val="Arial MT"/>
        <family val="2"/>
      </rPr>
      <t>Biomehanička procena</t>
    </r>
  </si>
  <si>
    <r>
      <rPr>
        <sz val="10"/>
        <rFont val="Arial MT"/>
        <family val="2"/>
      </rPr>
      <t>96020-00</t>
    </r>
  </si>
  <si>
    <r>
      <rPr>
        <sz val="9"/>
        <rFont val="Arial MT"/>
        <family val="2"/>
      </rPr>
      <t>Procena integriteta kože</t>
    </r>
  </si>
  <si>
    <r>
      <rPr>
        <sz val="10"/>
        <rFont val="Arial MT"/>
        <family val="2"/>
      </rPr>
      <t>96021-00</t>
    </r>
  </si>
  <si>
    <r>
      <rPr>
        <sz val="9"/>
        <rFont val="Arial MT"/>
        <family val="2"/>
      </rPr>
      <t>Procena samostalnosti</t>
    </r>
  </si>
  <si>
    <r>
      <rPr>
        <sz val="10"/>
        <rFont val="Arial MT"/>
        <family val="2"/>
      </rPr>
      <t>96026-00</t>
    </r>
  </si>
  <si>
    <r>
      <rPr>
        <sz val="9"/>
        <rFont val="Arial MT"/>
        <family val="2"/>
      </rPr>
      <t>Procena ishrane/dnevnog unosa hrane</t>
    </r>
  </si>
  <si>
    <r>
      <rPr>
        <sz val="10"/>
        <rFont val="Arial MT"/>
        <family val="2"/>
      </rPr>
      <t>96027-00</t>
    </r>
  </si>
  <si>
    <r>
      <rPr>
        <sz val="9"/>
        <rFont val="Arial MT"/>
        <family val="2"/>
      </rPr>
      <t>Procena uzimanja propisanih lekova</t>
    </r>
  </si>
  <si>
    <r>
      <rPr>
        <sz val="10"/>
        <rFont val="Arial MT"/>
        <family val="2"/>
      </rPr>
      <t>96032-00</t>
    </r>
  </si>
  <si>
    <r>
      <rPr>
        <sz val="9"/>
        <rFont val="Arial MT"/>
        <family val="2"/>
      </rPr>
      <t>Psihosocijalna procena</t>
    </r>
  </si>
  <si>
    <r>
      <rPr>
        <sz val="10"/>
        <rFont val="Arial MT"/>
        <family val="2"/>
      </rPr>
      <t>96034-00</t>
    </r>
  </si>
  <si>
    <r>
      <rPr>
        <sz val="9"/>
        <rFont val="Arial MT"/>
        <family val="2"/>
      </rPr>
      <t>Procena uzimanja alkohola i ostalih droga (lekova)</t>
    </r>
  </si>
  <si>
    <r>
      <rPr>
        <sz val="10"/>
        <rFont val="Arial MT"/>
        <family val="2"/>
      </rPr>
      <t>96037-00</t>
    </r>
  </si>
  <si>
    <r>
      <rPr>
        <sz val="9"/>
        <rFont val="Arial MT"/>
        <family val="2"/>
      </rPr>
      <t>Ostale procene, konsultacije ili evaluacije</t>
    </r>
  </si>
  <si>
    <r>
      <rPr>
        <sz val="10"/>
        <rFont val="Arial MT"/>
        <family val="2"/>
      </rPr>
      <t>96038-00</t>
    </r>
  </si>
  <si>
    <r>
      <rPr>
        <sz val="9"/>
        <rFont val="Arial MT"/>
        <family val="2"/>
      </rPr>
      <t>Merenje oštrine vida</t>
    </r>
  </si>
  <si>
    <r>
      <rPr>
        <sz val="10"/>
        <rFont val="Arial MT"/>
        <family val="2"/>
      </rPr>
      <t>96066-00</t>
    </r>
  </si>
  <si>
    <t>Сутура расцепа перинеума трећег или четвртог степена</t>
  </si>
  <si>
    <t>90485-00</t>
  </si>
  <si>
    <t>Остале сутуре лацерације или руптура без повреде</t>
  </si>
  <si>
    <t>Узорковање крви (венепункција)</t>
  </si>
  <si>
    <t>Одржавање ендотрахеалне интубације,једнолуменски тубус</t>
  </si>
  <si>
    <t>Друго психосоцијално</t>
  </si>
  <si>
    <t>Интравенско давање фармаколошког средства,антинеопластично средство</t>
  </si>
  <si>
    <t>Неки други начин давања фармаколошког средства,електролит</t>
  </si>
  <si>
    <t>Ендотрахеална интубација,једнолуменски тубус</t>
  </si>
  <si>
    <t>L020770</t>
  </si>
  <si>
    <t>Узимање назофарингеалног бриса за преглед на присуство SARS-CoV-2 у амбуланти</t>
  </si>
  <si>
    <t>Поступак одржавања континуиране вентилаторне подршке &lt; 24 сата</t>
  </si>
  <si>
    <t>Поступак одржавања континуиране вентилаторне подршке &gt;96 сати</t>
  </si>
  <si>
    <t>Терапијска торакоцинтеза</t>
  </si>
  <si>
    <t>Кардиопулмонална</t>
  </si>
  <si>
    <t>Одржавање катетера пласираног ради администрације лека</t>
  </si>
  <si>
    <t>Поступак одржавања неинвазивне вентилаторне подршке,&amp;gt,24 сати и &amp;lt;96 сати</t>
  </si>
  <si>
    <t>Поступак одржавања неинвазивне вентилаторне подршке &gt;96 сати</t>
  </si>
  <si>
    <t>Интрамускуларно давање фармаколошког средства,инсулин</t>
  </si>
  <si>
    <t>Интравенско давање фармаколошког средства,тромболитичко средство</t>
  </si>
  <si>
    <t>Орално давање фармаколошког средства,тромболитичко средство</t>
  </si>
  <si>
    <t>30375-25</t>
  </si>
  <si>
    <t>Шав лацерације дебелог црева</t>
  </si>
  <si>
    <t>30392-00</t>
  </si>
  <si>
    <t>Отклањање највећег дела интраабдоминалних лезија(ДЕБУЛКИНГ)</t>
  </si>
  <si>
    <t>30403-00</t>
  </si>
  <si>
    <t>Репарација инцизионе киле</t>
  </si>
  <si>
    <t>32005-00</t>
  </si>
  <si>
    <r>
      <rPr>
        <sz val="9"/>
        <rFont val="Arial MT"/>
        <family val="2"/>
      </rPr>
      <t>Preventivno savetovanje ili podučavanje</t>
    </r>
  </si>
  <si>
    <r>
      <rPr>
        <sz val="10"/>
        <rFont val="Arial MT"/>
        <family val="2"/>
      </rPr>
      <t>96067-00</t>
    </r>
  </si>
  <si>
    <r>
      <rPr>
        <sz val="9"/>
        <rFont val="Arial MT"/>
        <family val="2"/>
      </rPr>
      <t>Savetovanje ili podučavanje o ishrani/dnevnom unosu hrane</t>
    </r>
  </si>
  <si>
    <r>
      <rPr>
        <sz val="10"/>
        <rFont val="Arial MT"/>
        <family val="2"/>
      </rPr>
      <t>96068-00</t>
    </r>
  </si>
  <si>
    <r>
      <rPr>
        <sz val="9"/>
        <rFont val="Arial MT"/>
        <family val="2"/>
      </rPr>
      <t xml:space="preserve">Savetovanje ili podučavanje o gubitku sluha ili poremaćajima
</t>
    </r>
    <r>
      <rPr>
        <sz val="9"/>
        <rFont val="Arial MT"/>
        <family val="2"/>
      </rPr>
      <t>sluha</t>
    </r>
  </si>
  <si>
    <r>
      <rPr>
        <sz val="10"/>
        <rFont val="Arial MT"/>
        <family val="2"/>
      </rPr>
      <t>96069-00</t>
    </r>
  </si>
  <si>
    <r>
      <rPr>
        <sz val="9"/>
        <rFont val="Arial MT"/>
        <family val="2"/>
      </rPr>
      <t xml:space="preserve">Savetovanje ili podučavanje o gubitku vida ili vidnim
</t>
    </r>
    <r>
      <rPr>
        <sz val="9"/>
        <rFont val="Arial MT"/>
        <family val="2"/>
      </rPr>
      <t>poremećajima</t>
    </r>
  </si>
  <si>
    <r>
      <rPr>
        <sz val="10"/>
        <rFont val="Arial MT"/>
        <family val="2"/>
      </rPr>
      <t>96071-00</t>
    </r>
  </si>
  <si>
    <r>
      <rPr>
        <sz val="9"/>
        <rFont val="Arial MT"/>
        <family val="2"/>
      </rPr>
      <t xml:space="preserve">Savetovanje ili podučavanje o pomagalima ili uređajima za
</t>
    </r>
    <r>
      <rPr>
        <sz val="9"/>
        <rFont val="Arial MT"/>
        <family val="2"/>
      </rPr>
      <t>prilagođavanje</t>
    </r>
  </si>
  <si>
    <r>
      <rPr>
        <sz val="10"/>
        <rFont val="Arial MT"/>
        <family val="2"/>
      </rPr>
      <t>96073-00</t>
    </r>
  </si>
  <si>
    <r>
      <rPr>
        <sz val="9"/>
        <rFont val="Arial MT"/>
        <family val="2"/>
      </rPr>
      <t xml:space="preserve">Savetovanje ili podučavanje o štetnosti supstanci koje uzrokuju
</t>
    </r>
    <r>
      <rPr>
        <sz val="9"/>
        <rFont val="Arial MT"/>
        <family val="2"/>
      </rPr>
      <t>zavisnost</t>
    </r>
  </si>
  <si>
    <r>
      <rPr>
        <sz val="10"/>
        <rFont val="Arial MT"/>
        <family val="2"/>
      </rPr>
      <t>96075-00</t>
    </r>
  </si>
  <si>
    <r>
      <rPr>
        <sz val="9"/>
        <rFont val="Arial MT"/>
        <family val="2"/>
      </rPr>
      <t>Savetovanje ili podučavanje o brizi o samom sebi</t>
    </r>
  </si>
  <si>
    <r>
      <rPr>
        <sz val="10"/>
        <rFont val="Arial MT"/>
        <family val="2"/>
      </rPr>
      <t>96076-00</t>
    </r>
  </si>
  <si>
    <r>
      <rPr>
        <sz val="9"/>
        <rFont val="Arial MT"/>
        <family val="2"/>
      </rPr>
      <t>Savetovanje ili podučavanje o održavanju zdravlja i oporavku</t>
    </r>
  </si>
  <si>
    <r>
      <rPr>
        <sz val="10"/>
        <rFont val="Arial MT"/>
        <family val="2"/>
      </rPr>
      <t>96079-00</t>
    </r>
  </si>
  <si>
    <r>
      <rPr>
        <sz val="9"/>
        <rFont val="Arial MT"/>
        <family val="2"/>
      </rPr>
      <t>Situaciono/profesionalno savetovanje ili podučavanje</t>
    </r>
  </si>
  <si>
    <r>
      <rPr>
        <sz val="10"/>
        <rFont val="Arial MT"/>
        <family val="2"/>
      </rPr>
      <t>96080-00</t>
    </r>
  </si>
  <si>
    <r>
      <rPr>
        <sz val="9"/>
        <rFont val="Arial MT"/>
        <family val="2"/>
      </rPr>
      <t xml:space="preserve">Savetovanje ili podučavanje o planiranju porodice, pripremanju
</t>
    </r>
    <r>
      <rPr>
        <sz val="9"/>
        <rFont val="Arial MT"/>
        <family val="2"/>
      </rPr>
      <t>za roditeljstvo</t>
    </r>
  </si>
  <si>
    <r>
      <rPr>
        <sz val="10"/>
        <rFont val="Arial MT"/>
        <family val="2"/>
      </rPr>
      <t>96086-00</t>
    </r>
  </si>
  <si>
    <r>
      <rPr>
        <sz val="9"/>
        <rFont val="Arial MT"/>
        <family val="2"/>
      </rPr>
      <t>Drugo psihosocijalno savetovanje</t>
    </r>
  </si>
  <si>
    <r>
      <rPr>
        <sz val="10"/>
        <rFont val="Arial MT"/>
        <family val="2"/>
      </rPr>
      <t>96090-00</t>
    </r>
  </si>
  <si>
    <r>
      <rPr>
        <sz val="9"/>
        <rFont val="Arial MT"/>
        <family val="2"/>
      </rPr>
      <t>Ostala savetovanja ili podučavanja</t>
    </r>
  </si>
  <si>
    <r>
      <rPr>
        <sz val="10"/>
        <rFont val="Arial MT"/>
        <family val="2"/>
      </rPr>
      <t>96091-00</t>
    </r>
  </si>
  <si>
    <r>
      <rPr>
        <sz val="9"/>
        <rFont val="Arial MT"/>
        <family val="2"/>
      </rPr>
      <t>Izrada uređaja ili opreme za pomoć ili prilagođavanje</t>
    </r>
  </si>
  <si>
    <r>
      <rPr>
        <sz val="10"/>
        <rFont val="Arial MT"/>
        <family val="2"/>
      </rPr>
      <t>96092-00</t>
    </r>
  </si>
  <si>
    <r>
      <rPr>
        <sz val="9"/>
        <rFont val="Arial MT"/>
        <family val="2"/>
      </rPr>
      <t xml:space="preserve">Primena, nameštanje, prilagođavanje ili zamena pomagala ili
</t>
    </r>
    <r>
      <rPr>
        <sz val="9"/>
        <rFont val="Arial MT"/>
        <family val="2"/>
      </rPr>
      <t>uređaja za prilagođavanje</t>
    </r>
  </si>
  <si>
    <r>
      <rPr>
        <sz val="10"/>
        <rFont val="Arial MT"/>
        <family val="2"/>
      </rPr>
      <t>96094-00</t>
    </r>
  </si>
  <si>
    <r>
      <rPr>
        <sz val="9"/>
        <rFont val="Arial MT"/>
        <family val="2"/>
      </rPr>
      <t>Uklanjanje pomagala ili uređaja za prilagođavanje</t>
    </r>
  </si>
  <si>
    <r>
      <rPr>
        <sz val="10"/>
        <rFont val="Arial MT"/>
        <family val="2"/>
      </rPr>
      <t>96096-00</t>
    </r>
  </si>
  <si>
    <r>
      <rPr>
        <sz val="9"/>
        <rFont val="Arial MT"/>
        <family val="2"/>
      </rPr>
      <t>Oralna nutritivna podrška</t>
    </r>
  </si>
  <si>
    <r>
      <rPr>
        <sz val="10"/>
        <rFont val="Arial MT"/>
        <family val="2"/>
      </rPr>
      <t>96097-00</t>
    </r>
  </si>
  <si>
    <t>Ексцизија ганглиона ,некласиф. на другом месту</t>
  </si>
  <si>
    <t>46456-00</t>
  </si>
  <si>
    <t>Перкутана тенотомија прста на руци</t>
  </si>
  <si>
    <t>Затворена репозиција прелома дисталног дела</t>
  </si>
  <si>
    <t>Одстрањење клина, завртња или жице из фемура</t>
  </si>
  <si>
    <t>Репарација тетиве ,некласиф. на другом месту</t>
  </si>
  <si>
    <t>Субкутана тенотомија, некласиф.на другом месту</t>
  </si>
  <si>
    <t>49848-00</t>
  </si>
  <si>
    <t>Исправљање чекићастог прста на нози</t>
  </si>
  <si>
    <t>90544-00</t>
  </si>
  <si>
    <t>Пресецање адхезија шаке</t>
  </si>
  <si>
    <t>Инцизија меког ткива ,некласиф. На другом месту</t>
  </si>
  <si>
    <t>Затворена репозиција исчашења зглоба кука</t>
  </si>
  <si>
    <t>Тракција због прелома</t>
  </si>
  <si>
    <t>42632-02</t>
  </si>
  <si>
    <t>Репарација лацерације коњуктиве</t>
  </si>
  <si>
    <t>Ексцизија лезије на кожи и поткожном ткиву,очног</t>
  </si>
  <si>
    <t xml:space="preserve">Уклањање шавова </t>
  </si>
  <si>
    <t>Замена сталног уринарног катетера</t>
  </si>
  <si>
    <t>Уклањање инпактираног фецеса</t>
  </si>
  <si>
    <t>Испирање катетера ,некласификовано на другом месту</t>
  </si>
  <si>
    <t>Орално давање фарм.сред. Тромболитичко средство</t>
  </si>
  <si>
    <t>92035-00</t>
  </si>
  <si>
    <t>Друге интубације</t>
  </si>
  <si>
    <t>92515-40</t>
  </si>
  <si>
    <t>Седација,АСА 40</t>
  </si>
  <si>
    <t>Уклањање интраутериног улошка</t>
  </si>
  <si>
    <t>35688-02</t>
  </si>
  <si>
    <t>Стерилизација отвореним абдоминалним приступом</t>
  </si>
  <si>
    <t>35713-05</t>
  </si>
  <si>
    <r>
      <rPr>
        <sz val="9"/>
        <rFont val="Arial MT"/>
        <family val="2"/>
      </rPr>
      <t>Enteralna nutritivna podrška</t>
    </r>
  </si>
  <si>
    <r>
      <rPr>
        <sz val="10"/>
        <rFont val="Arial MT"/>
        <family val="2"/>
      </rPr>
      <t>96098-00</t>
    </r>
  </si>
  <si>
    <r>
      <rPr>
        <sz val="9"/>
        <rFont val="Arial MT"/>
        <family val="2"/>
      </rPr>
      <t>Parenteralna nutritivna podrška</t>
    </r>
  </si>
  <si>
    <r>
      <rPr>
        <sz val="10"/>
        <rFont val="Arial MT"/>
        <family val="2"/>
      </rPr>
      <t>96100-00</t>
    </r>
  </si>
  <si>
    <r>
      <rPr>
        <sz val="9"/>
        <rFont val="Arial MT"/>
        <family val="2"/>
      </rPr>
      <t>Psihodinamska terapija</t>
    </r>
  </si>
  <si>
    <r>
      <rPr>
        <sz val="10"/>
        <rFont val="Arial MT"/>
        <family val="2"/>
      </rPr>
      <t>96115-00</t>
    </r>
  </si>
  <si>
    <r>
      <rPr>
        <sz val="9"/>
        <rFont val="Arial MT"/>
        <family val="2"/>
      </rPr>
      <t>Terapija mišića lica/temporomandibularnog zgloba vežbanjem</t>
    </r>
  </si>
  <si>
    <r>
      <rPr>
        <sz val="10"/>
        <rFont val="Arial MT"/>
        <family val="2"/>
      </rPr>
      <t>96118-00</t>
    </r>
  </si>
  <si>
    <r>
      <rPr>
        <sz val="9"/>
        <rFont val="Arial MT"/>
        <family val="2"/>
      </rPr>
      <t>Terapija ramenog zgloba vežbanjem</t>
    </r>
  </si>
  <si>
    <r>
      <rPr>
        <sz val="10"/>
        <rFont val="Arial MT"/>
        <family val="2"/>
      </rPr>
      <t>96119-00</t>
    </r>
  </si>
  <si>
    <r>
      <rPr>
        <sz val="9"/>
        <rFont val="Arial MT"/>
        <family val="2"/>
      </rPr>
      <t>Terapija grudnih ili trbušnih mišića vežbanjem</t>
    </r>
  </si>
  <si>
    <r>
      <rPr>
        <sz val="10"/>
        <rFont val="Arial MT"/>
        <family val="2"/>
      </rPr>
      <t>96120-00</t>
    </r>
  </si>
  <si>
    <r>
      <rPr>
        <sz val="9"/>
        <rFont val="Arial MT"/>
        <family val="2"/>
      </rPr>
      <t>Terapija mišića leđa ili vrata vežbanjem</t>
    </r>
  </si>
  <si>
    <r>
      <rPr>
        <sz val="10"/>
        <rFont val="Arial MT"/>
        <family val="2"/>
      </rPr>
      <t>96121-00</t>
    </r>
  </si>
  <si>
    <r>
      <rPr>
        <sz val="9"/>
        <rFont val="Arial MT"/>
        <family val="2"/>
      </rPr>
      <t>Terapija mišića ruku vežbanjem</t>
    </r>
  </si>
  <si>
    <r>
      <rPr>
        <sz val="10"/>
        <rFont val="Arial MT"/>
        <family val="2"/>
      </rPr>
      <t>96122-00</t>
    </r>
  </si>
  <si>
    <r>
      <rPr>
        <sz val="9"/>
        <rFont val="Arial MT"/>
        <family val="2"/>
      </rPr>
      <t>Terapija lakatnog zgloba vežbanjem</t>
    </r>
  </si>
  <si>
    <r>
      <rPr>
        <sz val="10"/>
        <rFont val="Arial MT"/>
        <family val="2"/>
      </rPr>
      <t>96123-00</t>
    </r>
  </si>
  <si>
    <r>
      <rPr>
        <sz val="9"/>
        <rFont val="Arial MT"/>
        <family val="2"/>
      </rPr>
      <t xml:space="preserve">Terapija mišića ruku, ručnog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</si>
  <si>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96124-00</t>
    </r>
  </si>
  <si>
    <r>
      <rPr>
        <sz val="9"/>
        <rFont val="Arial MT"/>
        <family val="2"/>
      </rPr>
      <t>Terapija zgloba kuka vežbanjem</t>
    </r>
  </si>
  <si>
    <r>
      <rPr>
        <sz val="10"/>
        <rFont val="Arial MT"/>
        <family val="2"/>
      </rPr>
      <t>96125-00</t>
    </r>
  </si>
  <si>
    <r>
      <rPr>
        <sz val="9"/>
        <rFont val="Arial MT"/>
        <family val="2"/>
      </rPr>
      <t>Terapija mišića karličnog dna vežbanjem</t>
    </r>
  </si>
  <si>
    <r>
      <rPr>
        <sz val="10"/>
        <rFont val="Arial MT"/>
        <family val="2"/>
      </rPr>
      <t>96126-00</t>
    </r>
  </si>
  <si>
    <r>
      <rPr>
        <sz val="9"/>
        <rFont val="Arial MT"/>
        <family val="2"/>
      </rPr>
      <t>Terapija mišića nogu vežbanjem</t>
    </r>
  </si>
  <si>
    <r>
      <rPr>
        <sz val="10"/>
        <rFont val="Arial MT"/>
        <family val="2"/>
      </rPr>
      <t>96127-00</t>
    </r>
  </si>
  <si>
    <t>Назив здравствене установе Општа болница "Стефан Високи" Смедеревска Паланка</t>
  </si>
  <si>
    <t>Матични број здравствене установе  6113079</t>
  </si>
  <si>
    <t>Табела 6b.  Капацитет и коришћење везано за COVID 19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</si>
  <si>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</si>
  <si>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</si>
  <si>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</si>
  <si>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Идентификација еритроцитних антитела НаЦл медијум - микроепрувета</t>
  </si>
  <si>
    <t>L018952</t>
  </si>
  <si>
    <t>Идентификација еритроцитних антитела у АХГ медијуму-микроепрувета</t>
  </si>
  <si>
    <t>L018978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</si>
  <si>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</si>
  <si>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Calibri"/>
        <family val="2"/>
      </rPr>
      <t xml:space="preserve"> била потребна терапија кисеоником</t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</si>
  <si>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Calibri"/>
        <family val="2"/>
      </rPr>
      <t>механичка вентилација</t>
    </r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</si>
  <si>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</si>
  <si>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</si>
  <si>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</si>
  <si>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Real-Time PCR тестова на SARS-CoV-2 вирус који су урађени у установи</t>
  </si>
  <si>
    <t>Брзи серолошки тестови за одређивање IgM i/ili IgG антитела на вирус SARS-CoV-2</t>
  </si>
  <si>
    <t>Антигенски тестови за одређивање вирусног антигена Ag SARS-CoV-2 који су урађени у установи</t>
  </si>
  <si>
    <r>
      <rPr>
        <sz val="9"/>
        <rFont val="Arial MT"/>
        <family val="2"/>
      </rPr>
      <t>Uvežbavanje veština korišćenja uređaja ili opreme za pomoć</t>
    </r>
  </si>
  <si>
    <r>
      <rPr>
        <sz val="10"/>
        <rFont val="Arial MT"/>
        <family val="2"/>
      </rPr>
      <t>96154-00</t>
    </r>
  </si>
  <si>
    <r>
      <rPr>
        <sz val="9"/>
        <rFont val="Arial MT"/>
        <family val="2"/>
      </rPr>
      <t>Terapijski ultrazvuk</t>
    </r>
  </si>
  <si>
    <r>
      <rPr>
        <sz val="10"/>
        <rFont val="Arial MT"/>
        <family val="2"/>
      </rPr>
      <t>96155-00</t>
    </r>
  </si>
  <si>
    <r>
      <rPr>
        <sz val="9"/>
        <rFont val="Arial MT"/>
        <family val="2"/>
      </rPr>
      <t>Terapija stimulacijom, neklasifikovana na drugom mestu</t>
    </r>
  </si>
  <si>
    <r>
      <rPr>
        <sz val="10"/>
        <rFont val="Arial MT"/>
        <family val="2"/>
      </rPr>
      <t>96156-00</t>
    </r>
  </si>
  <si>
    <r>
      <rPr>
        <sz val="9"/>
        <rFont val="Arial MT"/>
        <family val="2"/>
      </rPr>
      <t>Terapijsko zatvaranje oka zavojem</t>
    </r>
  </si>
  <si>
    <r>
      <rPr>
        <sz val="10"/>
        <rFont val="Arial MT"/>
        <family val="2"/>
      </rPr>
      <t>96171-00</t>
    </r>
  </si>
  <si>
    <r>
      <rPr>
        <sz val="9"/>
        <rFont val="Arial MT"/>
        <family val="2"/>
      </rPr>
      <t>Pratnja ili prevoz klijenta</t>
    </r>
  </si>
  <si>
    <r>
      <rPr>
        <sz val="10"/>
        <rFont val="Arial MT"/>
        <family val="2"/>
      </rPr>
      <t>96171-00t</t>
    </r>
  </si>
  <si>
    <r>
      <rPr>
        <sz val="9"/>
        <rFont val="Arial MT"/>
        <family val="2"/>
      </rPr>
      <t>Sanitetski prevoz</t>
    </r>
  </si>
  <si>
    <r>
      <rPr>
        <sz val="10"/>
        <rFont val="Arial MT"/>
        <family val="2"/>
      </rPr>
      <t>96175-00</t>
    </r>
  </si>
  <si>
    <r>
      <rPr>
        <sz val="9"/>
        <rFont val="Arial MT"/>
        <family val="2"/>
      </rPr>
      <t>Mentalna/bihejvioralna procena</t>
    </r>
  </si>
  <si>
    <r>
      <rPr>
        <sz val="10"/>
        <rFont val="Arial MT"/>
        <family val="2"/>
      </rPr>
      <t>96177-00</t>
    </r>
  </si>
  <si>
    <r>
      <rPr>
        <sz val="9"/>
        <rFont val="Arial MT"/>
        <family val="2"/>
      </rPr>
      <t>Interpersonalna psihoterapija</t>
    </r>
  </si>
  <si>
    <r>
      <rPr>
        <sz val="10"/>
        <rFont val="Arial MT"/>
        <family val="2"/>
      </rPr>
      <t>96183-00</t>
    </r>
  </si>
  <si>
    <r>
      <rPr>
        <sz val="9"/>
        <rFont val="Arial MT"/>
        <family val="2"/>
      </rPr>
      <t>Narativna terapija</t>
    </r>
  </si>
  <si>
    <r>
      <rPr>
        <sz val="10"/>
        <rFont val="Arial MT"/>
        <family val="2"/>
      </rPr>
      <t>96197-00</t>
    </r>
  </si>
  <si>
    <r>
      <rPr>
        <sz val="9"/>
        <rFont val="Arial MT"/>
        <family val="2"/>
      </rPr>
      <t xml:space="preserve">Intramuskularno davanje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</si>
  <si>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96197-02</t>
    </r>
  </si>
  <si>
    <r>
      <rPr>
        <sz val="9"/>
        <rFont val="Arial MT"/>
        <family val="2"/>
      </rPr>
      <t xml:space="preserve">Intramuskularno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</si>
  <si>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96197-03</t>
    </r>
  </si>
  <si>
    <r>
      <rPr>
        <sz val="9"/>
        <rFont val="Arial MT"/>
        <family val="2"/>
      </rPr>
      <t>Intramuskularno davanje farmakološkog sredstva, steroid</t>
    </r>
  </si>
  <si>
    <r>
      <rPr>
        <sz val="10"/>
        <rFont val="Arial MT"/>
        <family val="2"/>
      </rPr>
      <t>96197-06</t>
    </r>
  </si>
  <si>
    <r>
      <rPr>
        <sz val="9"/>
        <rFont val="Arial MT"/>
        <family val="2"/>
      </rPr>
      <t>Intramuskularno davanje farmakološkog sredstva, insulin</t>
    </r>
  </si>
  <si>
    <r>
      <rPr>
        <sz val="10"/>
        <rFont val="Arial MT"/>
        <family val="2"/>
      </rPr>
      <t>96197-07</t>
    </r>
  </si>
  <si>
    <r>
      <rPr>
        <sz val="9"/>
        <rFont val="Arial MT"/>
        <family val="2"/>
      </rPr>
      <t xml:space="preserve">Intramuskularno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</si>
  <si>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96197-08</t>
    </r>
  </si>
  <si>
    <r>
      <rPr>
        <sz val="9"/>
        <rFont val="Arial MT"/>
        <family val="2"/>
      </rPr>
      <t>Intramuskularno davanje farmakološkog sredstva, elektrolit</t>
    </r>
  </si>
  <si>
    <r>
      <rPr>
        <sz val="10"/>
        <rFont val="Arial MT"/>
        <family val="2"/>
      </rPr>
      <t>96197-09</t>
    </r>
  </si>
  <si>
    <r>
      <rPr>
        <sz val="9"/>
        <rFont val="Arial MT"/>
        <family val="2"/>
      </rPr>
      <t xml:space="preserve">Intramuskularno davanje farmakološkog sredstva, drugo i
</t>
    </r>
    <r>
      <rPr>
        <sz val="9"/>
        <rFont val="Arial MT"/>
        <family val="2"/>
      </rPr>
      <t>nenaznačeno farmakološko sredstvo</t>
    </r>
  </si>
  <si>
    <r>
      <rPr>
        <sz val="10"/>
        <rFont val="Arial MT"/>
        <family val="2"/>
      </rPr>
      <t>96199-00</t>
    </r>
  </si>
  <si>
    <r>
      <rPr>
        <sz val="9"/>
        <rFont val="Arial MT"/>
        <family val="2"/>
      </rPr>
      <t xml:space="preserve">Intravensko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</si>
  <si>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96199-01</t>
    </r>
  </si>
  <si>
    <r>
      <rPr>
        <sz val="9"/>
        <rFont val="Arial MT"/>
        <family val="2"/>
      </rPr>
      <t xml:space="preserve">Intravensko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</si>
  <si>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96199-02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</si>
  <si>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</si>
  <si>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96199-03</t>
    </r>
  </si>
  <si>
    <r>
      <rPr>
        <sz val="9"/>
        <rFont val="Arial MT"/>
        <family val="2"/>
      </rPr>
      <t>Intravensko davanje farmakološkog sredstva, steroid</t>
    </r>
  </si>
  <si>
    <r>
      <rPr>
        <sz val="10"/>
        <rFont val="Arial MT"/>
        <family val="2"/>
      </rPr>
      <t>96199-04</t>
    </r>
  </si>
  <si>
    <r>
      <rPr>
        <sz val="9"/>
        <rFont val="Arial MT"/>
        <family val="2"/>
      </rPr>
      <t>Intravensko davanje farmakološkog sredstva, antidot</t>
    </r>
  </si>
  <si>
    <r>
      <rPr>
        <sz val="10"/>
        <rFont val="Arial MT"/>
        <family val="2"/>
      </rPr>
      <t>96199-06</t>
    </r>
  </si>
  <si>
    <r>
      <rPr>
        <sz val="9"/>
        <rFont val="Arial MT"/>
        <family val="2"/>
      </rPr>
      <t>Intravensko davanje farmakološkog sredstva, insulin</t>
    </r>
  </si>
  <si>
    <r>
      <rPr>
        <sz val="10"/>
        <rFont val="Arial MT"/>
        <family val="2"/>
      </rPr>
      <t>96199-07</t>
    </r>
  </si>
  <si>
    <r>
      <rPr>
        <sz val="9"/>
        <rFont val="Arial MT"/>
        <family val="2"/>
      </rPr>
      <t xml:space="preserve">Intravensko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</si>
  <si>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96199-08</t>
    </r>
  </si>
  <si>
    <r>
      <rPr>
        <sz val="9"/>
        <rFont val="Arial MT"/>
        <family val="2"/>
      </rPr>
      <t>Intravensko davanje farmakološkog sredstva, elektrolit</t>
    </r>
  </si>
  <si>
    <r>
      <rPr>
        <sz val="10"/>
        <rFont val="Arial MT"/>
        <family val="2"/>
      </rPr>
      <t>96199-09</t>
    </r>
  </si>
  <si>
    <r>
      <rPr>
        <sz val="9"/>
        <rFont val="Arial MT"/>
        <family val="2"/>
      </rPr>
      <t xml:space="preserve">Intravensko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</si>
  <si>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96200-00</t>
    </r>
  </si>
  <si>
    <r>
      <rPr>
        <sz val="9"/>
        <rFont val="Arial MT"/>
        <family val="2"/>
      </rPr>
      <t xml:space="preserve">Subkutano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</si>
  <si>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96200-01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</si>
  <si>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</si>
  <si>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</si>
  <si>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 BC</t>
    </r>
  </si>
  <si>
    <r>
      <rPr>
        <sz val="10"/>
        <rFont val="Arial MT"/>
        <family val="2"/>
      </rPr>
      <t>96200-02</t>
    </r>
  </si>
  <si>
    <r>
      <rPr>
        <sz val="9"/>
        <rFont val="Arial MT"/>
        <family val="2"/>
      </rPr>
      <t xml:space="preserve">Subkutano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</si>
  <si>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96200-06</t>
    </r>
  </si>
  <si>
    <r>
      <rPr>
        <sz val="9"/>
        <rFont val="Arial MT"/>
        <family val="2"/>
      </rPr>
      <t>Subkutano davanje farmakološkog sredstva, insulin</t>
    </r>
  </si>
  <si>
    <r>
      <rPr>
        <sz val="10"/>
        <rFont val="Arial MT"/>
        <family val="2"/>
      </rPr>
      <t>96200-09</t>
    </r>
  </si>
  <si>
    <r>
      <rPr>
        <sz val="10"/>
        <rFont val="Arial MT"/>
        <family val="2"/>
      </rPr>
      <t>96202-09</t>
    </r>
  </si>
  <si>
    <r>
      <rPr>
        <sz val="10"/>
        <rFont val="Arial MT"/>
        <family val="2"/>
      </rPr>
      <t>96203-00</t>
    </r>
  </si>
  <si>
    <r>
      <rPr>
        <sz val="9"/>
        <rFont val="Arial MT"/>
        <family val="2"/>
      </rPr>
      <t xml:space="preserve">Oralno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</si>
  <si>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96203-01</t>
    </r>
  </si>
  <si>
    <r>
      <rPr>
        <sz val="9"/>
        <rFont val="Arial MT"/>
        <family val="2"/>
      </rPr>
      <t>Oralno davanje farmakološkog sredstva, trombolitičko sredstvo</t>
    </r>
  </si>
  <si>
    <r>
      <rPr>
        <sz val="10"/>
        <rFont val="Arial MT"/>
        <family val="2"/>
      </rPr>
      <t>96203-02</t>
    </r>
  </si>
  <si>
    <r>
      <rPr>
        <sz val="9"/>
        <rFont val="Arial MT"/>
        <family val="2"/>
      </rPr>
      <t>Oralno davanje farmakološkog sredstva, anti-infektivno sredstvo</t>
    </r>
  </si>
  <si>
    <r>
      <rPr>
        <sz val="10"/>
        <rFont val="Arial MT"/>
        <family val="2"/>
      </rPr>
      <t>96203-03</t>
    </r>
  </si>
  <si>
    <r>
      <rPr>
        <sz val="9"/>
        <rFont val="Arial MT"/>
        <family val="2"/>
      </rPr>
      <t>Oralno davanje farmakološkog sredstva, steroid</t>
    </r>
  </si>
  <si>
    <r>
      <rPr>
        <sz val="10"/>
        <rFont val="Arial MT"/>
        <family val="2"/>
      </rPr>
      <t>96203-06</t>
    </r>
  </si>
  <si>
    <r>
      <rPr>
        <sz val="9"/>
        <rFont val="Arial MT"/>
        <family val="2"/>
      </rPr>
      <t>Oralno davanje farmakološkog sredstva, insulin</t>
    </r>
  </si>
  <si>
    <r>
      <rPr>
        <sz val="10"/>
        <rFont val="Arial MT"/>
        <family val="2"/>
      </rPr>
      <t>96203-07</t>
    </r>
  </si>
  <si>
    <r>
      <rPr>
        <sz val="9"/>
        <rFont val="Arial MT"/>
        <family val="2"/>
      </rPr>
      <t>Oralno davanje farmakološkog sredstva, hranljiva supstanca</t>
    </r>
  </si>
  <si>
    <r>
      <rPr>
        <sz val="10"/>
        <rFont val="Arial MT"/>
        <family val="2"/>
      </rPr>
      <t>96203-08</t>
    </r>
  </si>
  <si>
    <r>
      <rPr>
        <sz val="9"/>
        <rFont val="Arial MT"/>
        <family val="2"/>
      </rPr>
      <t>Oralno davanje farmakološkog sredstva, elektrolit</t>
    </r>
  </si>
  <si>
    <r>
      <rPr>
        <sz val="10"/>
        <rFont val="Arial MT"/>
        <family val="2"/>
      </rPr>
      <t>96203-09</t>
    </r>
  </si>
  <si>
    <r>
      <rPr>
        <sz val="9"/>
        <rFont val="Arial MT"/>
        <family val="2"/>
      </rPr>
      <t xml:space="preserve">Oralno davanje farmakološkog sredstva, drugo i neklasifikovano
</t>
    </r>
    <r>
      <rPr>
        <sz val="9"/>
        <rFont val="Arial MT"/>
        <family val="2"/>
      </rPr>
      <t>farmakološko sredstvo</t>
    </r>
  </si>
  <si>
    <r>
      <rPr>
        <sz val="10"/>
        <rFont val="Arial MT"/>
        <family val="2"/>
      </rPr>
      <t>96205-00</t>
    </r>
  </si>
  <si>
    <r>
      <rPr>
        <sz val="9"/>
        <rFont val="Arial MT"/>
        <family val="2"/>
      </rPr>
      <t xml:space="preserve">Neki drugi način davanja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</si>
  <si>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96205-02</t>
    </r>
  </si>
  <si>
    <r>
      <rPr>
        <sz val="9"/>
        <rFont val="Arial MT"/>
        <family val="2"/>
      </rPr>
      <t xml:space="preserve">Neki drugi način davanja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</si>
  <si>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96205-03</t>
    </r>
  </si>
  <si>
    <r>
      <rPr>
        <sz val="9"/>
        <rFont val="Arial MT"/>
        <family val="2"/>
      </rPr>
      <t>Neki drugi način davanja farmakološkog sredstva, steroid</t>
    </r>
  </si>
  <si>
    <r>
      <rPr>
        <sz val="10"/>
        <rFont val="Arial MT"/>
        <family val="2"/>
      </rPr>
      <t>96205-08</t>
    </r>
  </si>
  <si>
    <r>
      <rPr>
        <sz val="9"/>
        <rFont val="Arial MT"/>
        <family val="2"/>
      </rPr>
      <t>Neki drugi način davanja farmakološkog sredstva, elektrolit</t>
    </r>
  </si>
  <si>
    <r>
      <rPr>
        <sz val="10"/>
        <rFont val="Arial MT"/>
        <family val="2"/>
      </rPr>
      <t>96205-09</t>
    </r>
  </si>
  <si>
    <r>
      <rPr>
        <sz val="9"/>
        <rFont val="Arial MT"/>
        <family val="2"/>
      </rPr>
      <t xml:space="preserve">Neki drugi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</si>
  <si>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96206-02</t>
    </r>
  </si>
  <si>
    <r>
      <rPr>
        <sz val="9"/>
        <rFont val="Arial MT"/>
        <family val="2"/>
      </rPr>
      <t xml:space="preserve">Nenaznačen način davanja farmakološkog sredstva, anti-
</t>
    </r>
    <r>
      <rPr>
        <sz val="9"/>
        <rFont val="Arial MT"/>
        <family val="2"/>
      </rPr>
      <t>infektivno sredstvo</t>
    </r>
  </si>
  <si>
    <r>
      <rPr>
        <sz val="10"/>
        <rFont val="Arial MT"/>
        <family val="2"/>
      </rPr>
      <t>96206-09</t>
    </r>
  </si>
  <si>
    <r>
      <rPr>
        <sz val="9"/>
        <rFont val="Arial MT"/>
        <family val="2"/>
      </rPr>
      <t xml:space="preserve">Nenaznačen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</si>
  <si>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96215-00</t>
    </r>
  </si>
  <si>
    <r>
      <rPr>
        <sz val="9"/>
        <rFont val="Arial MT"/>
        <family val="2"/>
      </rPr>
      <t>Incizija i drenaža lezija u usnoj šupljini</t>
    </r>
  </si>
  <si>
    <r>
      <rPr>
        <sz val="10"/>
        <rFont val="Arial MT"/>
        <family val="2"/>
      </rPr>
      <t>97013-00</t>
    </r>
  </si>
  <si>
    <r>
      <rPr>
        <sz val="9"/>
        <rFont val="Arial MT"/>
        <family val="2"/>
      </rPr>
      <t>Delimični oralni pregled</t>
    </r>
  </si>
  <si>
    <r>
      <rPr>
        <sz val="10"/>
        <rFont val="Arial MT"/>
        <family val="2"/>
      </rPr>
      <t>A57506-00</t>
    </r>
  </si>
  <si>
    <r>
      <rPr>
        <sz val="10"/>
        <rFont val="Arial MT"/>
        <family val="2"/>
      </rPr>
      <t>A57506-01</t>
    </r>
  </si>
  <si>
    <r>
      <rPr>
        <sz val="10"/>
        <rFont val="Arial MT"/>
        <family val="2"/>
      </rPr>
      <t>A57506-02</t>
    </r>
  </si>
  <si>
    <r>
      <rPr>
        <sz val="10"/>
        <rFont val="Arial MT"/>
        <family val="2"/>
      </rPr>
      <t>A57506-03</t>
    </r>
  </si>
  <si>
    <r>
      <rPr>
        <sz val="10"/>
        <rFont val="Arial MT"/>
        <family val="2"/>
      </rPr>
      <t>A57506-04</t>
    </r>
  </si>
  <si>
    <r>
      <rPr>
        <sz val="10"/>
        <rFont val="Arial MT"/>
        <family val="2"/>
      </rPr>
      <t>A57518-00</t>
    </r>
  </si>
  <si>
    <r>
      <rPr>
        <sz val="10"/>
        <rFont val="Arial MT"/>
        <family val="2"/>
      </rPr>
      <t>A57518-01</t>
    </r>
  </si>
  <si>
    <r>
      <rPr>
        <sz val="10"/>
        <rFont val="Arial MT"/>
        <family val="2"/>
      </rPr>
      <t>A57518-02</t>
    </r>
  </si>
  <si>
    <r>
      <rPr>
        <sz val="10"/>
        <rFont val="Arial MT"/>
        <family val="2"/>
      </rPr>
      <t>A57518-03</t>
    </r>
  </si>
  <si>
    <r>
      <rPr>
        <sz val="10"/>
        <rFont val="Arial MT"/>
        <family val="2"/>
      </rPr>
      <t>A57518-04</t>
    </r>
  </si>
  <si>
    <r>
      <rPr>
        <sz val="10"/>
        <rFont val="Arial MT"/>
        <family val="2"/>
      </rPr>
      <t>A57524-02</t>
    </r>
  </si>
  <si>
    <r>
      <rPr>
        <sz val="9"/>
        <rFont val="Arial MT"/>
        <family val="2"/>
      </rPr>
      <t>Radiografsko snimanje noge i gležnja</t>
    </r>
  </si>
  <si>
    <r>
      <rPr>
        <sz val="10"/>
        <rFont val="Arial MT"/>
        <family val="2"/>
      </rPr>
      <t>A57700-00</t>
    </r>
  </si>
  <si>
    <r>
      <rPr>
        <sz val="10"/>
        <rFont val="Arial MT"/>
        <family val="2"/>
      </rPr>
      <t>A57712-00</t>
    </r>
  </si>
  <si>
    <r>
      <rPr>
        <sz val="10"/>
        <rFont val="Arial MT"/>
        <family val="2"/>
      </rPr>
      <t>A57715-00</t>
    </r>
  </si>
  <si>
    <r>
      <rPr>
        <sz val="10"/>
        <rFont val="Arial MT"/>
        <family val="2"/>
      </rPr>
      <t>A57901-00</t>
    </r>
  </si>
  <si>
    <r>
      <rPr>
        <sz val="10"/>
        <rFont val="Arial MT"/>
        <family val="2"/>
      </rPr>
      <t>A57903-00</t>
    </r>
  </si>
  <si>
    <r>
      <rPr>
        <sz val="10"/>
        <rFont val="Arial MT"/>
        <family val="2"/>
      </rPr>
      <t>A57906-00</t>
    </r>
  </si>
  <si>
    <r>
      <rPr>
        <sz val="10"/>
        <rFont val="Arial MT"/>
        <family val="2"/>
      </rPr>
      <t>A57915-00</t>
    </r>
  </si>
  <si>
    <r>
      <rPr>
        <sz val="10"/>
        <rFont val="Arial MT"/>
        <family val="2"/>
      </rPr>
      <t>A57921-00</t>
    </r>
  </si>
  <si>
    <r>
      <rPr>
        <sz val="10"/>
        <rFont val="Arial MT"/>
        <family val="2"/>
      </rPr>
      <t>A57927-00</t>
    </r>
  </si>
  <si>
    <r>
      <rPr>
        <sz val="10"/>
        <rFont val="Arial MT"/>
        <family val="2"/>
      </rPr>
      <t>A58100-00</t>
    </r>
  </si>
  <si>
    <r>
      <rPr>
        <sz val="10"/>
        <rFont val="Arial MT"/>
        <family val="2"/>
      </rPr>
      <t>A58103-00</t>
    </r>
  </si>
  <si>
    <r>
      <rPr>
        <sz val="10"/>
        <rFont val="Arial MT"/>
        <family val="2"/>
      </rPr>
      <t>A58106-00</t>
    </r>
  </si>
  <si>
    <r>
      <rPr>
        <sz val="10"/>
        <rFont val="Arial MT"/>
        <family val="2"/>
      </rPr>
      <t>A58500-00</t>
    </r>
  </si>
  <si>
    <r>
      <rPr>
        <sz val="10"/>
        <rFont val="Arial MT"/>
        <family val="2"/>
      </rPr>
      <t>A58521-00</t>
    </r>
  </si>
  <si>
    <r>
      <rPr>
        <sz val="10"/>
        <rFont val="Arial MT"/>
        <family val="2"/>
      </rPr>
      <t>A58521-01</t>
    </r>
  </si>
  <si>
    <r>
      <rPr>
        <sz val="10"/>
        <rFont val="Arial MT"/>
        <family val="2"/>
      </rPr>
      <t>A58524-00</t>
    </r>
  </si>
  <si>
    <r>
      <rPr>
        <sz val="10"/>
        <rFont val="Arial MT"/>
        <family val="2"/>
      </rPr>
      <t>A58700-00</t>
    </r>
  </si>
  <si>
    <r>
      <rPr>
        <sz val="10"/>
        <rFont val="Arial MT"/>
        <family val="2"/>
      </rPr>
      <t>A58900-00</t>
    </r>
  </si>
  <si>
    <r>
      <rPr>
        <sz val="10"/>
        <rFont val="Arial MT"/>
        <family val="2"/>
      </rPr>
      <t>A58909-00</t>
    </r>
  </si>
  <si>
    <r>
      <rPr>
        <sz val="10"/>
        <rFont val="Arial MT"/>
        <family val="2"/>
      </rPr>
      <t>A59751-00</t>
    </r>
  </si>
  <si>
    <r>
      <rPr>
        <sz val="10"/>
        <rFont val="Arial MT"/>
        <family val="2"/>
      </rPr>
      <t>BD0300</t>
    </r>
  </si>
  <si>
    <r>
      <rPr>
        <sz val="9"/>
        <rFont val="Arial MT"/>
        <family val="2"/>
      </rPr>
      <t>BO dan</t>
    </r>
  </si>
  <si>
    <r>
      <rPr>
        <sz val="10"/>
        <rFont val="Arial MT"/>
        <family val="2"/>
      </rPr>
      <t>BD0302</t>
    </r>
  </si>
  <si>
    <r>
      <rPr>
        <sz val="9"/>
        <rFont val="Arial MT"/>
        <family val="2"/>
      </rPr>
      <t>BO dan - Neonatologija</t>
    </r>
  </si>
  <si>
    <r>
      <rPr>
        <sz val="10"/>
        <rFont val="Arial MT"/>
        <family val="2"/>
      </rPr>
      <t>BD0303</t>
    </r>
  </si>
  <si>
    <r>
      <rPr>
        <sz val="9"/>
        <rFont val="Arial MT"/>
        <family val="2"/>
      </rPr>
      <t>BO dan - Pedijatrija</t>
    </r>
  </si>
  <si>
    <r>
      <rPr>
        <sz val="10"/>
        <rFont val="Arial MT"/>
        <family val="2"/>
      </rPr>
      <t>BD0304</t>
    </r>
  </si>
  <si>
    <r>
      <rPr>
        <sz val="9"/>
        <rFont val="Arial MT"/>
        <family val="2"/>
      </rPr>
      <t>BO dan - Pratilac</t>
    </r>
  </si>
  <si>
    <r>
      <rPr>
        <sz val="10"/>
        <rFont val="Arial MT"/>
        <family val="2"/>
      </rPr>
      <t>BD0305</t>
    </r>
  </si>
  <si>
    <r>
      <rPr>
        <sz val="9"/>
        <rFont val="Arial MT"/>
        <family val="2"/>
      </rPr>
      <t>Dnevna bolnica</t>
    </r>
  </si>
  <si>
    <r>
      <rPr>
        <sz val="10"/>
        <rFont val="Arial MT"/>
        <family val="2"/>
      </rPr>
      <t>BD0306</t>
    </r>
  </si>
  <si>
    <r>
      <rPr>
        <sz val="9"/>
        <rFont val="Arial MT"/>
        <family val="2"/>
      </rPr>
      <t>Bo dan - Psihijatrija</t>
    </r>
  </si>
  <si>
    <r>
      <rPr>
        <sz val="10"/>
        <rFont val="Arial MT"/>
        <family val="2"/>
      </rPr>
      <t>fisk001</t>
    </r>
  </si>
  <si>
    <r>
      <rPr>
        <sz val="9"/>
        <rFont val="Arial MT"/>
        <family val="2"/>
      </rPr>
      <t>Prepis otpusne liste</t>
    </r>
  </si>
  <si>
    <r>
      <rPr>
        <sz val="10"/>
        <rFont val="Arial MT"/>
        <family val="2"/>
      </rPr>
      <t>k001</t>
    </r>
  </si>
  <si>
    <r>
      <rPr>
        <sz val="9"/>
        <rFont val="Arial MT"/>
        <family val="2"/>
      </rPr>
      <t>Usluga kapele</t>
    </r>
  </si>
  <si>
    <r>
      <rPr>
        <sz val="10"/>
        <rFont val="Arial MT"/>
        <family val="2"/>
      </rPr>
      <t>k002</t>
    </r>
  </si>
  <si>
    <r>
      <rPr>
        <sz val="9"/>
        <rFont val="Arial MT"/>
        <family val="2"/>
      </rPr>
      <t>Usluga kapele II</t>
    </r>
  </si>
  <si>
    <r>
      <rPr>
        <sz val="10"/>
        <rFont val="Arial MT"/>
        <family val="2"/>
      </rPr>
      <t>k003</t>
    </r>
  </si>
  <si>
    <r>
      <rPr>
        <sz val="9"/>
        <rFont val="Arial MT"/>
        <family val="2"/>
      </rPr>
      <t>Fotokopiranje otpusne liste</t>
    </r>
  </si>
  <si>
    <r>
      <rPr>
        <sz val="10"/>
        <rFont val="Arial MT"/>
        <family val="2"/>
      </rPr>
      <t>k005</t>
    </r>
  </si>
  <si>
    <r>
      <rPr>
        <sz val="9"/>
        <rFont val="Arial MT"/>
        <family val="2"/>
      </rPr>
      <t>Kiretaža u opštoj anesteziji</t>
    </r>
  </si>
  <si>
    <r>
      <rPr>
        <sz val="10"/>
        <rFont val="Arial MT"/>
        <family val="2"/>
      </rPr>
      <t>L000018</t>
    </r>
  </si>
  <si>
    <r>
      <rPr>
        <sz val="9"/>
        <rFont val="Arial MT"/>
        <family val="2"/>
      </rPr>
      <t>Uzorkovanje krvi (mikrouzorkovanje)</t>
    </r>
  </si>
  <si>
    <r>
      <rPr>
        <sz val="10"/>
        <rFont val="Arial MT"/>
        <family val="2"/>
      </rPr>
      <t>L000026</t>
    </r>
  </si>
  <si>
    <r>
      <rPr>
        <sz val="9"/>
        <rFont val="Arial MT"/>
        <family val="2"/>
      </rPr>
      <t>Uzorkovanje krvi (venepunkcija)</t>
    </r>
  </si>
  <si>
    <r>
      <rPr>
        <sz val="10"/>
        <rFont val="Arial MT"/>
        <family val="2"/>
      </rPr>
      <t>L000034</t>
    </r>
  </si>
  <si>
    <r>
      <rPr>
        <sz val="9"/>
        <rFont val="Arial MT"/>
        <family val="2"/>
      </rPr>
      <t>Uzorkovanje drugih bioloških materijala u laboratoriji</t>
    </r>
  </si>
  <si>
    <r>
      <rPr>
        <sz val="10"/>
        <rFont val="Arial MT"/>
        <family val="2"/>
      </rPr>
      <t>L000042</t>
    </r>
  </si>
  <si>
    <r>
      <rPr>
        <sz val="9"/>
        <rFont val="Arial MT"/>
        <family val="2"/>
      </rPr>
      <t xml:space="preserve">Prijem, kontrola kvaliteta uzorka i priprema uzorka za
</t>
    </r>
    <r>
      <rPr>
        <sz val="9"/>
        <rFont val="Arial MT"/>
        <family val="2"/>
      </rPr>
      <t>laboratorijska ispitivanja</t>
    </r>
  </si>
  <si>
    <r>
      <rPr>
        <sz val="10"/>
        <rFont val="Arial MT"/>
        <family val="2"/>
      </rPr>
      <t>L000075</t>
    </r>
  </si>
  <si>
    <r>
      <rPr>
        <sz val="9"/>
        <rFont val="Arial MT"/>
        <family val="2"/>
      </rPr>
      <t>Određivanje acidobaznog statusa u krvi</t>
    </r>
  </si>
  <si>
    <r>
      <rPr>
        <sz val="10"/>
        <rFont val="Arial MT"/>
        <family val="2"/>
      </rPr>
      <t>L000232</t>
    </r>
  </si>
  <si>
    <r>
      <rPr>
        <sz val="9"/>
        <rFont val="Arial MT"/>
        <family val="2"/>
      </rPr>
      <t>BNP (B–tip natriuretskog peptida) u krvi, POCT</t>
    </r>
  </si>
  <si>
    <r>
      <rPr>
        <sz val="10"/>
        <rFont val="Arial MT"/>
        <family val="2"/>
      </rPr>
      <t>L000414</t>
    </r>
  </si>
  <si>
    <r>
      <rPr>
        <sz val="9"/>
        <rFont val="Arial MT"/>
        <family val="2"/>
      </rPr>
      <t xml:space="preserve">Hemoglobin A1c (glikohemoglobin, HbA1c) u krvi,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</si>
  <si>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L001057</t>
    </r>
  </si>
  <si>
    <r>
      <rPr>
        <sz val="9"/>
        <rFont val="Arial MT"/>
        <family val="2"/>
      </rPr>
      <t xml:space="preserve">Alanin aminotransferaza (ALT)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</si>
  <si>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L001081</t>
    </r>
  </si>
  <si>
    <r>
      <rPr>
        <sz val="9"/>
        <rFont val="Arial MT"/>
        <family val="2"/>
      </rPr>
      <t>Albumin u serumu/plazmi, spektrofotometrija</t>
    </r>
  </si>
  <si>
    <r>
      <rPr>
        <sz val="10"/>
        <rFont val="Arial MT"/>
        <family val="2"/>
      </rPr>
      <t>L001198</t>
    </r>
  </si>
  <si>
    <r>
      <rPr>
        <sz val="9"/>
        <rFont val="Arial MT"/>
        <family val="2"/>
      </rPr>
      <t>Alfa–amilaza u serumu/plazmi, spektrofotometrija</t>
    </r>
  </si>
  <si>
    <r>
      <rPr>
        <sz val="10"/>
        <rFont val="Arial MT"/>
        <family val="2"/>
      </rPr>
      <t>L001214</t>
    </r>
  </si>
  <si>
    <r>
      <rPr>
        <sz val="9"/>
        <rFont val="Arial MT"/>
        <family val="2"/>
      </rPr>
      <t xml:space="preserve">Alfa–fetoprotein (AFP)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</si>
  <si>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L001255</t>
    </r>
  </si>
  <si>
    <r>
      <rPr>
        <sz val="9"/>
        <rFont val="Arial MT"/>
        <family val="2"/>
      </rPr>
      <t>Alkalna fosfataza (ALP) u serumu/plazmi, spektrofotometrija</t>
    </r>
  </si>
  <si>
    <r>
      <rPr>
        <sz val="10"/>
        <rFont val="Arial MT"/>
        <family val="2"/>
      </rPr>
      <t>L001651</t>
    </r>
  </si>
  <si>
    <r>
      <rPr>
        <sz val="9"/>
        <rFont val="Arial MT"/>
        <family val="2"/>
      </rPr>
      <t xml:space="preserve">Aspartat aminotransferaza (AST)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</si>
  <si>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L001800</t>
    </r>
  </si>
  <si>
    <r>
      <rPr>
        <sz val="9"/>
        <rFont val="Arial MT"/>
        <family val="2"/>
      </rPr>
      <t xml:space="preserve">Beta–horiogonadotropin, ukupan (beta–hCG, fbhCG) u serumu
</t>
    </r>
    <r>
      <rPr>
        <sz val="9"/>
        <rFont val="Arial MT"/>
        <family val="2"/>
      </rPr>
      <t>plazmi</t>
    </r>
  </si>
  <si>
    <r>
      <rPr>
        <sz val="10"/>
        <rFont val="Arial MT"/>
        <family val="2"/>
      </rPr>
      <t>L001867</t>
    </r>
  </si>
  <si>
    <r>
      <rPr>
        <sz val="9"/>
        <rFont val="Arial MT"/>
        <family val="2"/>
      </rPr>
      <t xml:space="preserve">Bikarbonati (ugljen–dioksid, ukupan)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</si>
  <si>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L001891</t>
    </r>
  </si>
  <si>
    <r>
      <rPr>
        <sz val="9"/>
        <rFont val="Arial MT"/>
        <family val="2"/>
      </rPr>
      <t>Bilirubin (direktan) u serumu/plazmi, spektrofotometrija</t>
    </r>
  </si>
  <si>
    <r>
      <rPr>
        <sz val="10"/>
        <rFont val="Arial MT"/>
        <family val="2"/>
      </rPr>
      <t>L001917</t>
    </r>
  </si>
  <si>
    <r>
      <rPr>
        <sz val="9"/>
        <rFont val="Arial MT"/>
        <family val="2"/>
      </rPr>
      <t>Bilirubin (ukupan) u serumu, spektrofotometrija</t>
    </r>
  </si>
  <si>
    <r>
      <rPr>
        <sz val="10"/>
        <rFont val="Arial MT"/>
        <family val="2"/>
      </rPr>
      <t>L001925</t>
    </r>
  </si>
  <si>
    <r>
      <rPr>
        <sz val="9"/>
        <rFont val="Arial MT"/>
        <family val="2"/>
      </rPr>
      <t xml:space="preserve">BNP (B–tip natriuretskog peptida)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</si>
  <si>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L002055</t>
    </r>
  </si>
  <si>
    <r>
      <rPr>
        <sz val="9"/>
        <rFont val="Arial MT"/>
        <family val="2"/>
      </rPr>
      <t>C–reaktivni protein (CRP) u serumu, imunoturbidimetrija</t>
    </r>
  </si>
  <si>
    <r>
      <rPr>
        <sz val="10"/>
        <rFont val="Arial MT"/>
        <family val="2"/>
      </rPr>
      <t>L002379</t>
    </r>
  </si>
  <si>
    <r>
      <rPr>
        <sz val="9"/>
        <rFont val="Arial MT"/>
        <family val="2"/>
      </rPr>
      <t>Feritin u serumu, CMIA/CLIA/ECLIA</t>
    </r>
  </si>
  <si>
    <r>
      <rPr>
        <sz val="10"/>
        <rFont val="Arial MT"/>
        <family val="2"/>
      </rPr>
      <t>L002493</t>
    </r>
  </si>
  <si>
    <r>
      <rPr>
        <sz val="9"/>
        <rFont val="Arial MT"/>
        <family val="2"/>
      </rPr>
      <t>Fosfat, neorganski u serumu/plazmi, spektrofotometrija</t>
    </r>
  </si>
  <si>
    <r>
      <rPr>
        <sz val="10"/>
        <rFont val="Arial MT"/>
        <family val="2"/>
      </rPr>
      <t>L002543</t>
    </r>
  </si>
  <si>
    <r>
      <rPr>
        <sz val="9"/>
        <rFont val="Arial MT"/>
        <family val="2"/>
      </rPr>
      <t xml:space="preserve">Gama–glutamil transferaza (gama–GT)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</si>
  <si>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L002618</t>
    </r>
  </si>
  <si>
    <r>
      <rPr>
        <sz val="9"/>
        <rFont val="Arial MT"/>
        <family val="2"/>
      </rPr>
      <t>Glukoza u serumu/plazmi, spektrofotometrija</t>
    </r>
  </si>
  <si>
    <r>
      <rPr>
        <sz val="10"/>
        <rFont val="Arial MT"/>
        <family val="2"/>
      </rPr>
      <t>L002667</t>
    </r>
  </si>
  <si>
    <r>
      <rPr>
        <sz val="9"/>
        <rFont val="Arial MT"/>
        <family val="2"/>
      </rPr>
      <t>Gvožđe u serumu, spektrofotometrija</t>
    </r>
  </si>
  <si>
    <r>
      <rPr>
        <sz val="10"/>
        <rFont val="Arial MT"/>
        <family val="2"/>
      </rPr>
      <t>L002766</t>
    </r>
  </si>
  <si>
    <r>
      <rPr>
        <sz val="9"/>
        <rFont val="Arial MT"/>
        <family val="2"/>
      </rPr>
      <t>Hloridi u serumu/plazmi, potenciometrija</t>
    </r>
  </si>
  <si>
    <r>
      <rPr>
        <sz val="10"/>
        <rFont val="Arial MT"/>
        <family val="2"/>
      </rPr>
      <t>L002816</t>
    </r>
  </si>
  <si>
    <r>
      <rPr>
        <sz val="9"/>
        <rFont val="Arial MT"/>
        <family val="2"/>
      </rPr>
      <t>Holesterol (ukupan) u serumu/plazmi, spektrofotometrija</t>
    </r>
  </si>
  <si>
    <r>
      <rPr>
        <sz val="10"/>
        <rFont val="Arial MT"/>
        <family val="2"/>
      </rPr>
      <t>L002857</t>
    </r>
  </si>
  <si>
    <r>
      <rPr>
        <sz val="9"/>
        <rFont val="Arial MT"/>
        <family val="2"/>
      </rPr>
      <t>HDL–holesterol u serumu/plazmi, spektrofotometrija</t>
    </r>
  </si>
  <si>
    <r>
      <rPr>
        <sz val="10"/>
        <rFont val="Arial MT"/>
        <family val="2"/>
      </rPr>
      <t>L002873</t>
    </r>
  </si>
  <si>
    <r>
      <rPr>
        <sz val="9"/>
        <rFont val="Arial MT"/>
        <family val="2"/>
      </rPr>
      <t>LDL–holesterol u serumu/plazmi, izračunavanje</t>
    </r>
  </si>
  <si>
    <r>
      <rPr>
        <sz val="10"/>
        <rFont val="Arial MT"/>
        <family val="2"/>
      </rPr>
      <t>L003327</t>
    </r>
  </si>
  <si>
    <r>
      <rPr>
        <sz val="9"/>
        <rFont val="Arial MT"/>
        <family val="2"/>
      </rPr>
      <t>Insulin u serumu/plazmi, CMIA/ECLIA/CLIA/TRACE</t>
    </r>
  </si>
  <si>
    <r>
      <rPr>
        <sz val="10"/>
        <rFont val="Arial MT"/>
        <family val="2"/>
      </rPr>
      <t>L003517</t>
    </r>
  </si>
  <si>
    <r>
      <rPr>
        <sz val="9"/>
        <rFont val="Arial MT"/>
        <family val="2"/>
      </rPr>
      <t>Interleukin–6 u serumu/plazmi, ECLIA</t>
    </r>
  </si>
  <si>
    <r>
      <rPr>
        <sz val="10"/>
        <rFont val="Arial MT"/>
        <family val="2"/>
      </rPr>
      <t>L003749</t>
    </r>
  </si>
  <si>
    <r>
      <rPr>
        <sz val="9"/>
        <rFont val="Arial MT"/>
        <family val="2"/>
      </rPr>
      <t>Kalcijum u serumu/plazmi, spektrofotometrija</t>
    </r>
  </si>
  <si>
    <r>
      <rPr>
        <sz val="10"/>
        <rFont val="Arial MT"/>
        <family val="2"/>
      </rPr>
      <t>L003780</t>
    </r>
  </si>
  <si>
    <r>
      <rPr>
        <sz val="9"/>
        <rFont val="Arial MT"/>
        <family val="2"/>
      </rPr>
      <t>Kalijum u serumu/plazmi, potenciometrija</t>
    </r>
  </si>
  <si>
    <r>
      <rPr>
        <sz val="10"/>
        <rFont val="Arial MT"/>
        <family val="2"/>
      </rPr>
      <t>L003830</t>
    </r>
  </si>
  <si>
    <r>
      <rPr>
        <sz val="9"/>
        <rFont val="Arial MT"/>
        <family val="2"/>
      </rPr>
      <t xml:space="preserve">Karcinoembrioni antigen (CEA)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</si>
  <si>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L003848</t>
    </r>
  </si>
  <si>
    <r>
      <rPr>
        <sz val="9"/>
        <rFont val="Arial MT"/>
        <family val="2"/>
      </rPr>
      <t xml:space="preserve">Karcinoma antigen CA 125 (CA 125)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</si>
  <si>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L003855</t>
    </r>
  </si>
  <si>
    <r>
      <rPr>
        <sz val="9"/>
        <rFont val="Arial MT"/>
        <family val="2"/>
      </rPr>
      <t xml:space="preserve">Karcinoma antigen CA 15–3 (CA 15–3)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</si>
  <si>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L003863</t>
    </r>
  </si>
  <si>
    <r>
      <rPr>
        <sz val="9"/>
        <rFont val="Arial MT"/>
        <family val="2"/>
      </rPr>
      <t xml:space="preserve">Karcinoma antigen CA 19–9 (CA 19–9)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</si>
  <si>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L004234</t>
    </r>
  </si>
  <si>
    <r>
      <rPr>
        <sz val="9"/>
        <rFont val="Arial MT"/>
        <family val="2"/>
      </rPr>
      <t>Kreatin kinaza (CK) u serumu/plazmi, spektrofotometrija</t>
    </r>
  </si>
  <si>
    <r>
      <rPr>
        <sz val="10"/>
        <rFont val="Arial MT"/>
        <family val="2"/>
      </rPr>
      <t>L004242</t>
    </r>
  </si>
  <si>
    <r>
      <rPr>
        <sz val="9"/>
        <rFont val="Arial MT"/>
        <family val="2"/>
      </rPr>
      <t xml:space="preserve">Kreatin kinaza CK–MB (izoenzim kreatin kinaze, CK–2) u
</t>
    </r>
    <r>
      <rPr>
        <sz val="9"/>
        <rFont val="Arial MT"/>
        <family val="2"/>
      </rPr>
      <t>serumu, spektrofotometrija</t>
    </r>
  </si>
  <si>
    <r>
      <rPr>
        <sz val="10"/>
        <rFont val="Arial MT"/>
        <family val="2"/>
      </rPr>
      <t>L004317</t>
    </r>
  </si>
  <si>
    <r>
      <rPr>
        <sz val="9"/>
        <rFont val="Arial MT"/>
        <family val="2"/>
      </rPr>
      <t>Kreatinin u serumu, spektrofotometrija</t>
    </r>
  </si>
  <si>
    <r>
      <rPr>
        <sz val="10"/>
        <rFont val="Arial MT"/>
        <family val="2"/>
      </rPr>
      <t>L004416</t>
    </r>
  </si>
  <si>
    <r>
      <rPr>
        <sz val="9"/>
        <rFont val="Arial MT"/>
        <family val="2"/>
      </rPr>
      <t>Laktat dehidrogenaza (LDH) u serumu/plazmi, spektrofotometrija</t>
    </r>
  </si>
  <si>
    <r>
      <rPr>
        <sz val="10"/>
        <rFont val="Arial MT"/>
        <family val="2"/>
      </rPr>
      <t>L004655</t>
    </r>
  </si>
  <si>
    <r>
      <rPr>
        <sz val="9"/>
        <rFont val="Arial MT"/>
        <family val="2"/>
      </rPr>
      <t>Magnezijum u serumu/plazmi, spektrofotometrija</t>
    </r>
  </si>
  <si>
    <r>
      <rPr>
        <sz val="10"/>
        <rFont val="Arial MT"/>
        <family val="2"/>
      </rPr>
      <t>L004812</t>
    </r>
  </si>
  <si>
    <r>
      <rPr>
        <sz val="9"/>
        <rFont val="Arial MT"/>
        <family val="2"/>
      </rPr>
      <t>Mokraćna kiselina u serumu/plazmi, spektrofotometrija</t>
    </r>
  </si>
  <si>
    <r>
      <rPr>
        <sz val="10"/>
        <rFont val="Arial MT"/>
        <family val="2"/>
      </rPr>
      <t>L004879</t>
    </r>
  </si>
  <si>
    <r>
      <rPr>
        <sz val="9"/>
        <rFont val="Arial MT"/>
        <family val="2"/>
      </rPr>
      <t>Natrijum u serumu/plazmi, potenciometrija</t>
    </r>
  </si>
  <si>
    <r>
      <rPr>
        <sz val="10"/>
        <rFont val="Arial MT"/>
        <family val="2"/>
      </rPr>
      <t>L005132</t>
    </r>
  </si>
  <si>
    <r>
      <rPr>
        <sz val="9"/>
        <rFont val="Arial MT"/>
        <family val="2"/>
      </rPr>
      <t xml:space="preserve">Parathormon (paratiroidni hormon, PTH)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</si>
  <si>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L005256</t>
    </r>
  </si>
  <si>
    <r>
      <rPr>
        <sz val="9"/>
        <rFont val="Arial MT"/>
        <family val="2"/>
      </rPr>
      <t>Progesteron (P4) u serumu/plazmi, CMIA/ECLIA/CLIA/TRACE</t>
    </r>
  </si>
  <si>
    <r>
      <rPr>
        <sz val="10"/>
        <rFont val="Arial MT"/>
        <family val="2"/>
      </rPr>
      <t>L005298</t>
    </r>
  </si>
  <si>
    <r>
      <rPr>
        <sz val="9"/>
        <rFont val="Arial MT"/>
        <family val="2"/>
      </rPr>
      <t xml:space="preserve">Prokalcitonin (PCT) u serumu/plazmi,
</t>
    </r>
    <r>
      <rPr>
        <sz val="9"/>
        <rFont val="Arial MT"/>
        <family val="2"/>
      </rPr>
      <t>CMIA/ECLIA/CLIA/TRACE/ELFA</t>
    </r>
  </si>
  <si>
    <r>
      <rPr>
        <sz val="10"/>
        <rFont val="Arial MT"/>
        <family val="2"/>
      </rPr>
      <t>L005306</t>
    </r>
  </si>
  <si>
    <r>
      <rPr>
        <sz val="9"/>
        <rFont val="Arial MT"/>
        <family val="2"/>
      </rPr>
      <t>Prolaktin (PRL) u serumu/plazmi, CMIA/ECLIA/CLIA/TRACE</t>
    </r>
  </si>
  <si>
    <r>
      <rPr>
        <sz val="10"/>
        <rFont val="Arial MT"/>
        <family val="2"/>
      </rPr>
      <t>L005330</t>
    </r>
  </si>
  <si>
    <r>
      <rPr>
        <sz val="9"/>
        <rFont val="Arial MT"/>
        <family val="2"/>
      </rPr>
      <t xml:space="preserve">Prostatični specifični antigen, slobodan (fPSA)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</si>
  <si>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L005355</t>
    </r>
  </si>
  <si>
    <r>
      <rPr>
        <sz val="9"/>
        <rFont val="Arial MT"/>
        <family val="2"/>
      </rPr>
      <t xml:space="preserve">Prostatični specifični antigen, ukupan (PSA)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</si>
  <si>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L005439</t>
    </r>
  </si>
  <si>
    <r>
      <rPr>
        <sz val="9"/>
        <rFont val="Arial MT"/>
        <family val="2"/>
      </rPr>
      <t>Proteini (ukupni) u serumu/plazmi, spektrofotometrija</t>
    </r>
  </si>
  <si>
    <r>
      <rPr>
        <sz val="10"/>
        <rFont val="Arial MT"/>
        <family val="2"/>
      </rPr>
      <t>L005512</t>
    </r>
  </si>
  <si>
    <r>
      <rPr>
        <sz val="9"/>
        <rFont val="Arial MT"/>
        <family val="2"/>
      </rPr>
      <t>Reumatoidni faktor (RF) u serumu, imunoturbidimetrija</t>
    </r>
  </si>
  <si>
    <r>
      <rPr>
        <sz val="10"/>
        <rFont val="Arial MT"/>
        <family val="2"/>
      </rPr>
      <t>L005843</t>
    </r>
  </si>
  <si>
    <r>
      <rPr>
        <sz val="9"/>
        <rFont val="Arial MT"/>
        <family val="2"/>
      </rPr>
      <t xml:space="preserve">TIBC (ukupni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</si>
  <si>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L005876</t>
    </r>
  </si>
  <si>
    <r>
      <rPr>
        <sz val="9"/>
        <rFont val="Arial MT"/>
        <family val="2"/>
      </rPr>
      <t xml:space="preserve">Tireostimulirajući hormon (tirotropin, TSH)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</si>
  <si>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L005942</t>
    </r>
  </si>
  <si>
    <r>
      <rPr>
        <sz val="9"/>
        <rFont val="Arial MT"/>
        <family val="2"/>
      </rPr>
      <t xml:space="preserve">Tiroksin, slobodan (fT4)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</si>
  <si>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L006072</t>
    </r>
  </si>
  <si>
    <r>
      <rPr>
        <sz val="9"/>
        <rFont val="Arial MT"/>
        <family val="2"/>
      </rPr>
      <t>Trigliceridi u serumu/plazmi, spektrofotometrija</t>
    </r>
  </si>
  <si>
    <r>
      <rPr>
        <sz val="10"/>
        <rFont val="Arial MT"/>
        <family val="2"/>
      </rPr>
      <t>L006080</t>
    </r>
  </si>
  <si>
    <r>
      <rPr>
        <sz val="9"/>
        <rFont val="Arial MT"/>
        <family val="2"/>
      </rPr>
      <t xml:space="preserve">Trijodtironin, slobodan (fT3)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</si>
  <si>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L006171</t>
    </r>
  </si>
  <si>
    <r>
      <rPr>
        <sz val="9"/>
        <rFont val="Arial MT"/>
        <family val="2"/>
      </rPr>
      <t>Troponin I u serumu/plazmi, CMIA/CLIA/LOCI</t>
    </r>
  </si>
  <si>
    <r>
      <rPr>
        <sz val="10"/>
        <rFont val="Arial MT"/>
        <family val="2"/>
      </rPr>
      <t>L006239</t>
    </r>
  </si>
  <si>
    <r>
      <rPr>
        <sz val="9"/>
        <rFont val="Arial MT"/>
        <family val="2"/>
      </rPr>
      <t xml:space="preserve">UIBC (nezasićeni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</si>
  <si>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L006247</t>
    </r>
  </si>
  <si>
    <r>
      <rPr>
        <sz val="9"/>
        <rFont val="Arial MT"/>
        <family val="2"/>
      </rPr>
      <t>Urea klirens, izračunavanje</t>
    </r>
  </si>
  <si>
    <r>
      <rPr>
        <sz val="10"/>
        <rFont val="Arial MT"/>
        <family val="2"/>
      </rPr>
      <t>L006254</t>
    </r>
  </si>
  <si>
    <r>
      <rPr>
        <sz val="9"/>
        <rFont val="Arial MT"/>
        <family val="2"/>
      </rPr>
      <t>Urea u serumu/plazmi, spektrofotometrija</t>
    </r>
  </si>
  <si>
    <r>
      <rPr>
        <sz val="10"/>
        <rFont val="Arial MT"/>
        <family val="2"/>
      </rPr>
      <t>L008912</t>
    </r>
  </si>
  <si>
    <r>
      <rPr>
        <sz val="9"/>
        <rFont val="Arial MT"/>
        <family val="2"/>
      </rPr>
      <t>Alfa–amilaza u urinu, spektofotometrija</t>
    </r>
  </si>
  <si>
    <r>
      <rPr>
        <sz val="10"/>
        <rFont val="Arial MT"/>
        <family val="2"/>
      </rPr>
      <t>L008979</t>
    </r>
  </si>
  <si>
    <r>
      <rPr>
        <sz val="9"/>
        <rFont val="Arial MT"/>
        <family val="2"/>
      </rPr>
      <t>Celokupni pregled urina, vizuelno</t>
    </r>
  </si>
  <si>
    <r>
      <rPr>
        <sz val="10"/>
        <rFont val="Arial MT"/>
        <family val="2"/>
      </rPr>
      <t>L009035</t>
    </r>
  </si>
  <si>
    <r>
      <rPr>
        <sz val="9"/>
        <rFont val="Arial MT"/>
        <family val="2"/>
      </rPr>
      <t>Glukoza u urinu, kvalitativno</t>
    </r>
  </si>
  <si>
    <r>
      <rPr>
        <sz val="10"/>
        <rFont val="Arial MT"/>
        <family val="2"/>
      </rPr>
      <t>L009266</t>
    </r>
  </si>
  <si>
    <r>
      <rPr>
        <sz val="9"/>
        <rFont val="Arial MT"/>
        <family val="2"/>
      </rPr>
      <t>Ketonska tela (aceton) u urinu, kvalitativno</t>
    </r>
  </si>
  <si>
    <r>
      <rPr>
        <sz val="10"/>
        <rFont val="Arial MT"/>
        <family val="2"/>
      </rPr>
      <t>L009472</t>
    </r>
  </si>
  <si>
    <r>
      <rPr>
        <sz val="9"/>
        <rFont val="Arial MT"/>
        <family val="2"/>
      </rPr>
      <t>Sediment urina, mikroskopija</t>
    </r>
  </si>
  <si>
    <r>
      <rPr>
        <sz val="10"/>
        <rFont val="Arial MT"/>
        <family val="2"/>
      </rPr>
      <t>L010264</t>
    </r>
  </si>
  <si>
    <r>
      <rPr>
        <sz val="9"/>
        <rFont val="Arial MT"/>
        <family val="2"/>
      </rPr>
      <t>Kreatinin klirens u dnevnom urinu</t>
    </r>
  </si>
  <si>
    <r>
      <rPr>
        <sz val="10"/>
        <rFont val="Arial MT"/>
        <family val="2"/>
      </rPr>
      <t>L010272</t>
    </r>
  </si>
  <si>
    <r>
      <rPr>
        <sz val="9"/>
        <rFont val="Arial MT"/>
        <family val="2"/>
      </rPr>
      <t>Kreatinin u dnevnom urinu, spektrofotometrija</t>
    </r>
  </si>
  <si>
    <r>
      <rPr>
        <sz val="10"/>
        <rFont val="Arial MT"/>
        <family val="2"/>
      </rPr>
      <t>L010421</t>
    </r>
  </si>
  <si>
    <r>
      <rPr>
        <sz val="9"/>
        <rFont val="Arial MT"/>
        <family val="2"/>
      </rPr>
      <t>Merenje zapremine 24 h–urina, dnevnog urina, volumetrija</t>
    </r>
  </si>
  <si>
    <r>
      <rPr>
        <sz val="10"/>
        <rFont val="Arial MT"/>
        <family val="2"/>
      </rPr>
      <t>L010595</t>
    </r>
  </si>
  <si>
    <r>
      <rPr>
        <sz val="9"/>
        <rFont val="Arial MT"/>
        <family val="2"/>
      </rPr>
      <t>Proteini (ukupni) u dnevnom urinu, spektrofotometrija</t>
    </r>
  </si>
  <si>
    <r>
      <rPr>
        <sz val="10"/>
        <rFont val="Arial MT"/>
        <family val="2"/>
      </rPr>
      <t>L010769</t>
    </r>
  </si>
  <si>
    <r>
      <rPr>
        <sz val="9"/>
        <rFont val="Arial MT"/>
        <family val="2"/>
      </rPr>
      <t>Urea u dnevnom urinu, spektrofotometrija</t>
    </r>
  </si>
  <si>
    <r>
      <rPr>
        <sz val="10"/>
        <rFont val="Arial MT"/>
        <family val="2"/>
      </rPr>
      <t>L010991</t>
    </r>
  </si>
  <si>
    <r>
      <rPr>
        <sz val="9"/>
        <rFont val="Arial MT"/>
        <family val="2"/>
      </rPr>
      <t>Glukoza u likvoru, spektorfotometrija</t>
    </r>
  </si>
  <si>
    <r>
      <rPr>
        <sz val="10"/>
        <rFont val="Arial MT"/>
        <family val="2"/>
      </rPr>
      <t>L011015</t>
    </r>
  </si>
  <si>
    <r>
      <rPr>
        <sz val="9"/>
        <rFont val="Arial MT"/>
        <family val="2"/>
      </rPr>
      <t>Hloridi u likvoru, potenciometrija</t>
    </r>
  </si>
  <si>
    <r>
      <rPr>
        <sz val="10"/>
        <rFont val="Arial MT"/>
        <family val="2"/>
      </rPr>
      <t>L011494</t>
    </r>
  </si>
  <si>
    <r>
      <rPr>
        <sz val="9"/>
        <rFont val="Arial MT"/>
        <family val="2"/>
      </rPr>
      <t>Proteini (ukupni) u likvoru, spektrofotometrijom</t>
    </r>
  </si>
  <si>
    <r>
      <rPr>
        <sz val="10"/>
        <rFont val="Arial MT"/>
        <family val="2"/>
      </rPr>
      <t>L012229</t>
    </r>
  </si>
  <si>
    <r>
      <rPr>
        <sz val="9"/>
        <rFont val="Arial MT"/>
        <family val="2"/>
      </rPr>
      <t>Zapremina ejakulata u seminalnoj tečnosti, volumetrija</t>
    </r>
  </si>
  <si>
    <r>
      <rPr>
        <sz val="10"/>
        <rFont val="Arial MT"/>
        <family val="2"/>
      </rPr>
      <t>L012401</t>
    </r>
  </si>
  <si>
    <r>
      <rPr>
        <sz val="9"/>
        <rFont val="Arial MT"/>
        <family val="2"/>
      </rPr>
      <t>Hemoglobin (krv) u fecesu, imunohemijski</t>
    </r>
  </si>
  <si>
    <r>
      <rPr>
        <sz val="10"/>
        <rFont val="Arial MT"/>
        <family val="2"/>
      </rPr>
      <t>L012708</t>
    </r>
  </si>
  <si>
    <r>
      <rPr>
        <sz val="9"/>
        <rFont val="Arial MT"/>
        <family val="2"/>
      </rPr>
      <t>Glukoza u pleuralnom punktatu, spektrofotometrija</t>
    </r>
  </si>
  <si>
    <r>
      <rPr>
        <sz val="10"/>
        <rFont val="Arial MT"/>
        <family val="2"/>
      </rPr>
      <t>L012716</t>
    </r>
  </si>
  <si>
    <r>
      <rPr>
        <sz val="9"/>
        <rFont val="Arial MT"/>
        <family val="2"/>
      </rPr>
      <t>Holesterol (ukupan) u pleuralnom punktatu, spektrofotometrija</t>
    </r>
  </si>
  <si>
    <r>
      <rPr>
        <sz val="10"/>
        <rFont val="Arial MT"/>
        <family val="2"/>
      </rPr>
      <t>L012807</t>
    </r>
  </si>
  <si>
    <r>
      <rPr>
        <sz val="9"/>
        <rFont val="Arial MT"/>
        <family val="2"/>
      </rPr>
      <t>Proteini (ukupni) u pleuralnom punktatu, spektrofotometrija</t>
    </r>
  </si>
  <si>
    <r>
      <rPr>
        <sz val="10"/>
        <rFont val="Arial MT"/>
        <family val="2"/>
      </rPr>
      <t>L012849</t>
    </r>
  </si>
  <si>
    <r>
      <rPr>
        <sz val="9"/>
        <rFont val="Arial MT"/>
        <family val="2"/>
      </rPr>
      <t>Trigliceridi u pleuralnom punktatu, spektrofotometrija</t>
    </r>
  </si>
  <si>
    <r>
      <rPr>
        <sz val="10"/>
        <rFont val="Arial MT"/>
        <family val="2"/>
      </rPr>
      <t>L014084</t>
    </r>
  </si>
  <si>
    <r>
      <rPr>
        <sz val="9"/>
        <rFont val="Arial MT"/>
        <family val="2"/>
      </rPr>
      <t>Krvna slika sa trodelnom leukocitarnom formulom</t>
    </r>
  </si>
  <si>
    <r>
      <rPr>
        <sz val="10"/>
        <rFont val="Arial MT"/>
        <family val="2"/>
      </rPr>
      <t>L014100</t>
    </r>
  </si>
  <si>
    <r>
      <rPr>
        <sz val="9"/>
        <rFont val="Arial MT"/>
        <family val="2"/>
      </rPr>
      <t>Krvna slika sa petodelnom leukocitarnom formulom</t>
    </r>
  </si>
  <si>
    <r>
      <rPr>
        <sz val="10"/>
        <rFont val="Arial MT"/>
        <family val="2"/>
      </rPr>
      <t>L014209</t>
    </r>
  </si>
  <si>
    <r>
      <rPr>
        <sz val="9"/>
        <rFont val="Arial MT"/>
        <family val="2"/>
      </rPr>
      <t>Sedimentacija eritrocita (SE)</t>
    </r>
  </si>
  <si>
    <r>
      <rPr>
        <sz val="10"/>
        <rFont val="Arial MT"/>
        <family val="2"/>
      </rPr>
      <t>L014332</t>
    </r>
  </si>
  <si>
    <r>
      <rPr>
        <sz val="9"/>
        <rFont val="Arial MT"/>
        <family val="2"/>
      </rPr>
      <t xml:space="preserve">Aktivirano parcijalno tromboplastinsko vreme (aPTT) u plazmi,
</t>
    </r>
    <r>
      <rPr>
        <sz val="9"/>
        <rFont val="Arial MT"/>
        <family val="2"/>
      </rPr>
      <t>koagulometrija</t>
    </r>
  </si>
  <si>
    <r>
      <rPr>
        <sz val="10"/>
        <rFont val="Arial MT"/>
        <family val="2"/>
      </rPr>
      <t>L014423</t>
    </r>
  </si>
  <si>
    <r>
      <rPr>
        <sz val="9"/>
        <rFont val="Arial MT"/>
        <family val="2"/>
      </rPr>
      <t>D–dimer u plazmi, POCT</t>
    </r>
  </si>
  <si>
    <r>
      <rPr>
        <sz val="10"/>
        <rFont val="Arial MT"/>
        <family val="2"/>
      </rPr>
      <t>L014704</t>
    </r>
  </si>
  <si>
    <r>
      <rPr>
        <sz val="9"/>
        <rFont val="Arial MT"/>
        <family val="2"/>
      </rPr>
      <t>Fibrinogen u plazmi (Clauss), koagulometrija</t>
    </r>
  </si>
  <si>
    <r>
      <rPr>
        <sz val="10"/>
        <rFont val="Arial MT"/>
        <family val="2"/>
      </rPr>
      <t>L015040</t>
    </r>
  </si>
  <si>
    <r>
      <rPr>
        <sz val="9"/>
        <rFont val="Arial MT"/>
        <family val="2"/>
      </rPr>
      <t xml:space="preserve">Protrombinsko vreme (PT) INR – za praćenje antikoagulantne
</t>
    </r>
    <r>
      <rPr>
        <sz val="9"/>
        <rFont val="Arial MT"/>
        <family val="2"/>
      </rPr>
      <t>terapije u plazmi, koagulometrija</t>
    </r>
  </si>
  <si>
    <r>
      <rPr>
        <sz val="10"/>
        <rFont val="Arial MT"/>
        <family val="2"/>
      </rPr>
      <t>L015263</t>
    </r>
  </si>
  <si>
    <r>
      <rPr>
        <sz val="9"/>
        <rFont val="Arial MT"/>
        <family val="2"/>
      </rPr>
      <t>Vreme koagulacije (Lee White) u plazmi, koagulometrija</t>
    </r>
  </si>
  <si>
    <r>
      <rPr>
        <sz val="10"/>
        <rFont val="Arial MT"/>
        <family val="2"/>
      </rPr>
      <t>L015271</t>
    </r>
  </si>
  <si>
    <r>
      <rPr>
        <sz val="9"/>
        <rFont val="Arial MT"/>
        <family val="2"/>
      </rPr>
      <t>Vreme krvarenja (Duke)</t>
    </r>
  </si>
  <si>
    <r>
      <rPr>
        <sz val="10"/>
        <rFont val="Arial MT"/>
        <family val="2"/>
      </rPr>
      <t>L017285</t>
    </r>
  </si>
  <si>
    <r>
      <rPr>
        <sz val="9"/>
        <rFont val="Arial MT"/>
        <family val="2"/>
      </rPr>
      <t xml:space="preserve">Antitela na tireoidnu peroksidazu (anti–TPO) i tireoglobulin
</t>
    </r>
    <r>
      <rPr>
        <sz val="9"/>
        <rFont val="Arial MT"/>
        <family val="2"/>
      </rPr>
      <t>(anti–TG) IgG u serumu – IIF</t>
    </r>
  </si>
  <si>
    <r>
      <rPr>
        <sz val="10"/>
        <rFont val="Arial MT"/>
        <family val="2"/>
      </rPr>
      <t>L018168</t>
    </r>
  </si>
  <si>
    <r>
      <rPr>
        <sz val="9"/>
        <rFont val="Arial MT"/>
        <family val="2"/>
      </rPr>
      <t>ABO krvna grupa - pločica</t>
    </r>
  </si>
  <si>
    <r>
      <rPr>
        <sz val="10"/>
        <rFont val="Arial MT"/>
        <family val="2"/>
      </rPr>
      <t>L018192</t>
    </r>
  </si>
  <si>
    <r>
      <rPr>
        <sz val="9"/>
        <rFont val="Arial MT"/>
        <family val="2"/>
      </rPr>
      <t>ABO/RhD krvna grupa - epruveta</t>
    </r>
  </si>
  <si>
    <r>
      <rPr>
        <sz val="10"/>
        <rFont val="Arial MT"/>
        <family val="2"/>
      </rPr>
      <t>L018200</t>
    </r>
  </si>
  <si>
    <r>
      <rPr>
        <sz val="9"/>
        <rFont val="Arial MT"/>
        <family val="2"/>
      </rPr>
      <t>ABO/RhD krvna grupa, humana antitela - mikroepruveta</t>
    </r>
  </si>
  <si>
    <r>
      <rPr>
        <sz val="10"/>
        <rFont val="Arial MT"/>
        <family val="2"/>
      </rPr>
      <t>L018218</t>
    </r>
  </si>
  <si>
    <r>
      <rPr>
        <sz val="9"/>
        <rFont val="Arial MT"/>
        <family val="2"/>
      </rPr>
      <t>ABO/RhD krvna grupa, monoklonska antitela - mikroepruveta</t>
    </r>
  </si>
  <si>
    <r>
      <rPr>
        <sz val="10"/>
        <rFont val="Arial MT"/>
        <family val="2"/>
      </rPr>
      <t>L018275</t>
    </r>
  </si>
  <si>
    <r>
      <rPr>
        <sz val="9"/>
        <rFont val="Arial MT"/>
        <family val="2"/>
      </rPr>
      <t>Interreakcija, eritrocit davaoca i serum primaoca - epruveta</t>
    </r>
  </si>
  <si>
    <r>
      <rPr>
        <sz val="10"/>
        <rFont val="Arial MT"/>
        <family val="2"/>
      </rPr>
      <t>L018283</t>
    </r>
  </si>
  <si>
    <r>
      <rPr>
        <sz val="9"/>
        <rFont val="Arial MT"/>
        <family val="2"/>
      </rPr>
      <t xml:space="preserve">Interreakcija, eritrociti davaoca i serum primaoca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</si>
  <si>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L018440</t>
    </r>
  </si>
  <si>
    <r>
      <rPr>
        <sz val="9"/>
        <rFont val="Arial MT"/>
        <family val="2"/>
      </rPr>
      <t>Polispecifičan direktan Coombs-ov test (DAT) - epruveta</t>
    </r>
  </si>
  <si>
    <r>
      <rPr>
        <sz val="10"/>
        <rFont val="Arial MT"/>
        <family val="2"/>
      </rPr>
      <t>L018457</t>
    </r>
  </si>
  <si>
    <r>
      <rPr>
        <sz val="9"/>
        <rFont val="Arial MT"/>
        <family val="2"/>
      </rPr>
      <t>Polispecifičan direktan Coombs-ov test (DAT) – mikroepruveta</t>
    </r>
  </si>
  <si>
    <r>
      <rPr>
        <sz val="10"/>
        <rFont val="Arial MT"/>
        <family val="2"/>
      </rPr>
      <t>L018804</t>
    </r>
  </si>
  <si>
    <r>
      <rPr>
        <sz val="9"/>
        <rFont val="Arial MT"/>
        <family val="2"/>
      </rPr>
      <t xml:space="preserve">Tipizacija pojedinačnih specifičnosti Rh fenotipa (C, c, D, E, e) –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</si>
  <si>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L018812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</si>
  <si>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</si>
  <si>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L018820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</si>
  <si>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</si>
  <si>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L018853</t>
    </r>
  </si>
  <si>
    <r>
      <rPr>
        <sz val="9"/>
        <rFont val="Arial MT"/>
        <family val="2"/>
      </rPr>
      <t>Tipizacija Rh D weak antigen - mikroepruveta</t>
    </r>
  </si>
  <si>
    <r>
      <rPr>
        <sz val="10"/>
        <rFont val="Arial MT"/>
        <family val="2"/>
      </rPr>
      <t>L018879</t>
    </r>
  </si>
  <si>
    <r>
      <rPr>
        <sz val="9"/>
        <rFont val="Arial MT"/>
        <family val="2"/>
      </rPr>
      <t>Tipizacija RhD antigena - epruveta</t>
    </r>
  </si>
  <si>
    <r>
      <rPr>
        <sz val="10"/>
        <rFont val="Arial MT"/>
        <family val="2"/>
      </rPr>
      <t>L018887</t>
    </r>
  </si>
  <si>
    <r>
      <rPr>
        <sz val="9"/>
        <rFont val="Arial MT"/>
        <family val="2"/>
      </rPr>
      <t>Tipizacija RhD antigena - mikroepruveta</t>
    </r>
  </si>
  <si>
    <r>
      <rPr>
        <sz val="10"/>
        <rFont val="Arial MT"/>
        <family val="2"/>
      </rPr>
      <t>L018903</t>
    </r>
  </si>
  <si>
    <r>
      <rPr>
        <sz val="9"/>
        <rFont val="Arial MT"/>
        <family val="2"/>
      </rPr>
      <t>Tipizacija RhD partial antigena - mikroepruveta</t>
    </r>
  </si>
  <si>
    <r>
      <rPr>
        <sz val="10"/>
        <rFont val="Arial MT"/>
        <family val="2"/>
      </rPr>
      <t>L018911</t>
    </r>
  </si>
  <si>
    <r>
      <rPr>
        <sz val="9"/>
        <rFont val="Arial MT"/>
        <family val="2"/>
      </rPr>
      <t>Tipizacija RhD weak antigena - epruveta</t>
    </r>
  </si>
  <si>
    <r>
      <rPr>
        <sz val="10"/>
        <rFont val="Arial MT"/>
        <family val="2"/>
      </rPr>
      <t>L018952</t>
    </r>
  </si>
  <si>
    <r>
      <rPr>
        <sz val="9"/>
        <rFont val="Arial MT"/>
        <family val="2"/>
      </rPr>
      <t xml:space="preserve">Identifikacija eritrocitnih antitela u AHG medijumu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</si>
  <si>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L018978</t>
    </r>
  </si>
  <si>
    <r>
      <rPr>
        <sz val="9"/>
        <rFont val="Arial MT"/>
        <family val="2"/>
      </rPr>
      <t>Identifikacija eritrocitnih antitela enzimom - epruveta</t>
    </r>
  </si>
  <si>
    <r>
      <rPr>
        <sz val="10"/>
        <rFont val="Arial MT"/>
        <family val="2"/>
      </rPr>
      <t>L019000</t>
    </r>
  </si>
  <si>
    <r>
      <rPr>
        <sz val="9"/>
        <rFont val="Arial MT"/>
        <family val="2"/>
      </rPr>
      <t>Identifikacija eritrocitnih antitela NaCl medijum - epruveta</t>
    </r>
  </si>
  <si>
    <r>
      <rPr>
        <sz val="10"/>
        <rFont val="Arial MT"/>
        <family val="2"/>
      </rPr>
      <t>L019026</t>
    </r>
  </si>
  <si>
    <r>
      <rPr>
        <sz val="9"/>
        <rFont val="Arial MT"/>
        <family val="2"/>
      </rPr>
      <t>Indirektan Coombs-ov test (IAT) - epruveta</t>
    </r>
  </si>
  <si>
    <r>
      <rPr>
        <sz val="10"/>
        <rFont val="Arial MT"/>
        <family val="2"/>
      </rPr>
      <t>L019042</t>
    </r>
  </si>
  <si>
    <r>
      <rPr>
        <sz val="9"/>
        <rFont val="Arial MT"/>
        <family val="2"/>
      </rPr>
      <t>Skrining test eritrocitnih antitela (enzimski) - epruveta</t>
    </r>
  </si>
  <si>
    <r>
      <rPr>
        <sz val="10"/>
        <rFont val="Arial MT"/>
        <family val="2"/>
      </rPr>
      <t>L019059</t>
    </r>
  </si>
  <si>
    <r>
      <rPr>
        <sz val="9"/>
        <rFont val="Arial MT"/>
        <family val="2"/>
      </rPr>
      <t>Skrining test eritrocitnih antitela (enzimski) - mikroepruveta</t>
    </r>
  </si>
  <si>
    <r>
      <rPr>
        <sz val="10"/>
        <rFont val="Arial MT"/>
        <family val="2"/>
      </rPr>
      <t>L019075</t>
    </r>
  </si>
  <si>
    <r>
      <rPr>
        <sz val="9"/>
        <rFont val="Arial MT"/>
        <family val="2"/>
      </rPr>
      <t>Skrining test eritrocitnih antitela AHG - mikroepruveta</t>
    </r>
  </si>
  <si>
    <r>
      <rPr>
        <sz val="10"/>
        <rFont val="Arial MT"/>
        <family val="2"/>
      </rPr>
      <t>L019091</t>
    </r>
  </si>
  <si>
    <r>
      <rPr>
        <sz val="9"/>
        <rFont val="Arial MT"/>
        <family val="2"/>
      </rPr>
      <t>Skrining test eritrogirnih antitela (AHG) - epruveta</t>
    </r>
  </si>
  <si>
    <r>
      <rPr>
        <sz val="10"/>
        <rFont val="Arial MT"/>
        <family val="2"/>
      </rPr>
      <t>L019125</t>
    </r>
  </si>
  <si>
    <r>
      <rPr>
        <sz val="9"/>
        <rFont val="Arial MT"/>
        <family val="2"/>
      </rPr>
      <t>Antistreptolizin O test (ASOT) - latex aglutinacionim testom</t>
    </r>
  </si>
  <si>
    <r>
      <rPr>
        <sz val="10"/>
        <rFont val="Arial MT"/>
        <family val="2"/>
      </rPr>
      <t>L019166</t>
    </r>
  </si>
  <si>
    <r>
      <rPr>
        <sz val="9"/>
        <rFont val="Arial MT"/>
        <family val="2"/>
      </rPr>
      <t>Bakteriološki pregled brisa nosa</t>
    </r>
  </si>
  <si>
    <r>
      <rPr>
        <sz val="10"/>
        <rFont val="Arial MT"/>
        <family val="2"/>
      </rPr>
      <t>L019174</t>
    </r>
  </si>
  <si>
    <r>
      <rPr>
        <sz val="9"/>
        <rFont val="Arial MT"/>
        <family val="2"/>
      </rPr>
      <t xml:space="preserve">Bakteriološki pregled brisa nosa na kliconoštvo (S. aureus.,
</t>
    </r>
    <r>
      <rPr>
        <sz val="9"/>
        <rFont val="Arial MT"/>
        <family val="2"/>
      </rPr>
      <t>(MRSA), S. pneumoniae i dr.)</t>
    </r>
  </si>
  <si>
    <r>
      <rPr>
        <sz val="10"/>
        <rFont val="Arial MT"/>
        <family val="2"/>
      </rPr>
      <t>L019182</t>
    </r>
  </si>
  <si>
    <r>
      <rPr>
        <sz val="10"/>
        <rFont val="Arial MT"/>
        <family val="2"/>
      </rPr>
      <t>L019208</t>
    </r>
  </si>
  <si>
    <r>
      <rPr>
        <sz val="9"/>
        <rFont val="Arial MT"/>
        <family val="2"/>
      </rPr>
      <t>Bakteriološki pregled brisa ždrela</t>
    </r>
  </si>
  <si>
    <r>
      <rPr>
        <sz val="10"/>
        <rFont val="Arial MT"/>
        <family val="2"/>
      </rPr>
      <t>L019216</t>
    </r>
  </si>
  <si>
    <r>
      <rPr>
        <sz val="9"/>
        <rFont val="Arial MT"/>
        <family val="2"/>
      </rPr>
      <t xml:space="preserve">Bakteriološki pregled brisa ždrela na kliconoštvo (S. pyogenes,
</t>
    </r>
    <r>
      <rPr>
        <sz val="9"/>
        <rFont val="Arial MT"/>
        <family val="2"/>
      </rPr>
      <t>S.aureus. H. influenzae i dr.)</t>
    </r>
  </si>
  <si>
    <r>
      <rPr>
        <sz val="10"/>
        <rFont val="Arial MT"/>
        <family val="2"/>
      </rPr>
      <t>L019224</t>
    </r>
  </si>
  <si>
    <r>
      <rPr>
        <sz val="9"/>
        <rFont val="Arial MT"/>
        <family val="2"/>
      </rPr>
      <t>Bakteriološki pregled duboke rane</t>
    </r>
  </si>
  <si>
    <r>
      <rPr>
        <sz val="10"/>
        <rFont val="Arial MT"/>
        <family val="2"/>
      </rPr>
      <t>L019232</t>
    </r>
  </si>
  <si>
    <r>
      <rPr>
        <sz val="9"/>
        <rFont val="Arial MT"/>
        <family val="2"/>
      </rPr>
      <t>Bakteriološki pregled eksprimata prostate ili sperme</t>
    </r>
  </si>
  <si>
    <r>
      <rPr>
        <sz val="10"/>
        <rFont val="Arial MT"/>
        <family val="2"/>
      </rPr>
      <t>L019265</t>
    </r>
  </si>
  <si>
    <r>
      <rPr>
        <sz val="9"/>
        <rFont val="Arial MT"/>
        <family val="2"/>
      </rPr>
      <t xml:space="preserve">Bakteriološki pregled iskašljaja ili trahealnog aspirata ili
</t>
    </r>
    <r>
      <rPr>
        <sz val="9"/>
        <rFont val="Arial MT"/>
        <family val="2"/>
      </rPr>
      <t>bronhoalveolarnog lavata</t>
    </r>
  </si>
  <si>
    <r>
      <rPr>
        <sz val="10"/>
        <rFont val="Arial MT"/>
        <family val="2"/>
      </rPr>
      <t>L019281</t>
    </r>
  </si>
  <si>
    <r>
      <rPr>
        <sz val="9"/>
        <rFont val="Arial MT"/>
        <family val="2"/>
      </rPr>
      <t>Bakteriološki pregled likvora</t>
    </r>
  </si>
  <si>
    <r>
      <rPr>
        <sz val="10"/>
        <rFont val="Arial MT"/>
        <family val="2"/>
      </rPr>
      <t>L019315</t>
    </r>
  </si>
  <si>
    <r>
      <rPr>
        <sz val="9"/>
        <rFont val="Arial MT"/>
        <family val="2"/>
      </rPr>
      <t>Bakteriološki pregled oka ili konjunktive</t>
    </r>
  </si>
  <si>
    <r>
      <rPr>
        <sz val="10"/>
        <rFont val="Arial MT"/>
        <family val="2"/>
      </rPr>
      <t>L019323</t>
    </r>
  </si>
  <si>
    <r>
      <rPr>
        <sz val="9"/>
        <rFont val="Arial MT"/>
        <family val="2"/>
      </rPr>
      <t>Bakteriološki pregled sadržaja srednjeg uva</t>
    </r>
  </si>
  <si>
    <r>
      <rPr>
        <sz val="10"/>
        <rFont val="Arial MT"/>
        <family val="2"/>
      </rPr>
      <t>L019331</t>
    </r>
  </si>
  <si>
    <r>
      <rPr>
        <sz val="9"/>
        <rFont val="Arial MT"/>
        <family val="2"/>
      </rPr>
      <t xml:space="preserve">Bakteriološki pregled stolice za Salmonella spp., Shigella spp. i
</t>
    </r>
    <r>
      <rPr>
        <sz val="9"/>
        <rFont val="Arial MT"/>
        <family val="2"/>
      </rPr>
      <t>Campylobacter spp.</t>
    </r>
  </si>
  <si>
    <r>
      <rPr>
        <sz val="10"/>
        <rFont val="Arial MT"/>
        <family val="2"/>
      </rPr>
      <t>L019398</t>
    </r>
  </si>
  <si>
    <r>
      <rPr>
        <sz val="9"/>
        <rFont val="Arial MT"/>
        <family val="2"/>
      </rPr>
      <t>Bakteriološki pregled žuči</t>
    </r>
  </si>
  <si>
    <r>
      <rPr>
        <sz val="10"/>
        <rFont val="Arial MT"/>
        <family val="2"/>
      </rPr>
      <t>L019406</t>
    </r>
  </si>
  <si>
    <r>
      <rPr>
        <sz val="9"/>
        <rFont val="Arial MT"/>
        <family val="2"/>
      </rPr>
      <t xml:space="preserve">Biohemijska identifikacija aerobnih bakterija komercijalnim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</si>
  <si>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L019463</t>
    </r>
  </si>
  <si>
    <r>
      <rPr>
        <sz val="9"/>
        <rFont val="Arial MT"/>
        <family val="2"/>
      </rPr>
      <t>Biohemijska identifikacija Staphylococcus vrsta</t>
    </r>
  </si>
  <si>
    <r>
      <rPr>
        <sz val="10"/>
        <rFont val="Arial MT"/>
        <family val="2"/>
      </rPr>
      <t>L019513</t>
    </r>
  </si>
  <si>
    <r>
      <rPr>
        <sz val="9"/>
        <rFont val="Arial MT"/>
        <family val="2"/>
      </rPr>
      <t xml:space="preserve">Detekcija antigena Helicobacter pylori - imunohromatografskim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</si>
  <si>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L019539</t>
    </r>
  </si>
  <si>
    <r>
      <rPr>
        <sz val="9"/>
        <rFont val="Arial MT"/>
        <family val="2"/>
      </rPr>
      <t xml:space="preserve">Detekcija antigena Chlamydia trachomatis direktno u uzorku -
</t>
    </r>
    <r>
      <rPr>
        <sz val="9"/>
        <rFont val="Arial MT"/>
        <family val="2"/>
      </rPr>
      <t>ELISA</t>
    </r>
  </si>
  <si>
    <r>
      <rPr>
        <sz val="10"/>
        <rFont val="Arial MT"/>
        <family val="2"/>
      </rPr>
      <t>L019562</t>
    </r>
  </si>
  <si>
    <r>
      <rPr>
        <sz val="9"/>
        <rFont val="Arial MT"/>
        <family val="2"/>
      </rPr>
      <t>Detekcija antitela (IgM ili IgG) na Treponema pallidum - ELISA</t>
    </r>
  </si>
  <si>
    <r>
      <rPr>
        <sz val="10"/>
        <rFont val="Arial MT"/>
        <family val="2"/>
      </rPr>
      <t>L019844</t>
    </r>
  </si>
  <si>
    <r>
      <rPr>
        <sz val="9"/>
        <rFont val="Arial MT"/>
        <family val="2"/>
      </rPr>
      <t xml:space="preserve">Brzi kvalitativni test za detekciju Clostridium difficilae toksina A i
</t>
    </r>
    <r>
      <rPr>
        <sz val="9"/>
        <rFont val="Arial MT"/>
        <family val="2"/>
      </rPr>
      <t>B u stolici</t>
    </r>
  </si>
  <si>
    <r>
      <rPr>
        <sz val="10"/>
        <rFont val="Arial MT"/>
        <family val="2"/>
      </rPr>
      <t>L019869</t>
    </r>
  </si>
  <si>
    <r>
      <rPr>
        <sz val="9"/>
        <rFont val="Arial MT"/>
        <family val="2"/>
      </rPr>
      <t>Hemokultura aerobno, konvencionalna</t>
    </r>
  </si>
  <si>
    <r>
      <rPr>
        <sz val="10"/>
        <rFont val="Arial MT"/>
        <family val="2"/>
      </rPr>
      <t>L019992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</si>
  <si>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drugu i/ili treću liniju</t>
    </r>
  </si>
  <si>
    <r>
      <rPr>
        <sz val="10"/>
        <rFont val="Arial MT"/>
        <family val="2"/>
      </rPr>
      <t>L020008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</si>
  <si>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prvu liniju</t>
    </r>
  </si>
  <si>
    <r>
      <rPr>
        <sz val="10"/>
        <rFont val="Arial MT"/>
        <family val="2"/>
      </rPr>
      <t>L020099</t>
    </r>
  </si>
  <si>
    <r>
      <rPr>
        <sz val="9"/>
        <rFont val="Arial MT"/>
        <family val="2"/>
      </rPr>
      <t>Identifikacija Helicobacter pylori</t>
    </r>
  </si>
  <si>
    <r>
      <rPr>
        <sz val="10"/>
        <rFont val="Arial MT"/>
        <family val="2"/>
      </rPr>
      <t>L020107</t>
    </r>
  </si>
  <si>
    <r>
      <rPr>
        <sz val="9"/>
        <rFont val="Arial MT"/>
        <family val="2"/>
      </rPr>
      <t xml:space="preserve">Detekcija prisustva i ispitivanje antibiotske osetljivosti U.
</t>
    </r>
    <r>
      <rPr>
        <sz val="9"/>
        <rFont val="Arial MT"/>
        <family val="2"/>
      </rPr>
      <t>urealyticum i M. Hominis</t>
    </r>
  </si>
  <si>
    <r>
      <rPr>
        <sz val="10"/>
        <rFont val="Arial MT"/>
        <family val="2"/>
      </rPr>
      <t>L020149</t>
    </r>
  </si>
  <si>
    <r>
      <rPr>
        <sz val="9"/>
        <rFont val="Arial MT"/>
        <family val="2"/>
      </rPr>
      <t>Izolacija mikroorganizma subkulturom</t>
    </r>
  </si>
  <si>
    <r>
      <rPr>
        <sz val="10"/>
        <rFont val="Arial MT"/>
        <family val="2"/>
      </rPr>
      <t>L020305</t>
    </r>
  </si>
  <si>
    <r>
      <rPr>
        <sz val="9"/>
        <rFont val="Arial MT"/>
        <family val="2"/>
      </rPr>
      <t xml:space="preserve">Serološka identifikacija beta - hemolitičnog streptokoka
</t>
    </r>
    <r>
      <rPr>
        <sz val="9"/>
        <rFont val="Arial MT"/>
        <family val="2"/>
      </rPr>
      <t>komercijalnim testom</t>
    </r>
  </si>
  <si>
    <r>
      <rPr>
        <sz val="10"/>
        <rFont val="Arial MT"/>
        <family val="2"/>
      </rPr>
      <t>L020396</t>
    </r>
  </si>
  <si>
    <r>
      <rPr>
        <sz val="9"/>
        <rFont val="Arial MT"/>
        <family val="2"/>
      </rPr>
      <t>Urinokultura</t>
    </r>
  </si>
  <si>
    <r>
      <rPr>
        <sz val="10"/>
        <rFont val="Arial MT"/>
        <family val="2"/>
      </rPr>
      <t>L020404</t>
    </r>
  </si>
  <si>
    <r>
      <rPr>
        <sz val="9"/>
        <rFont val="Arial MT"/>
        <family val="2"/>
      </rPr>
      <t>Uzimanje biološkog materijala za mikrobiološki pregled</t>
    </r>
  </si>
  <si>
    <r>
      <rPr>
        <sz val="10"/>
        <rFont val="Arial MT"/>
        <family val="2"/>
      </rPr>
      <t>L020578</t>
    </r>
  </si>
  <si>
    <r>
      <rPr>
        <sz val="9"/>
        <rFont val="Arial MT"/>
        <family val="2"/>
      </rPr>
      <t xml:space="preserve">Kvalitativno određivanje anti HCV antitela – imunoenzimski test
</t>
    </r>
    <r>
      <rPr>
        <sz val="9"/>
        <rFont val="Arial MT"/>
        <family val="2"/>
      </rPr>
      <t>(ELISA, ELFA, ECLIA i dr.)</t>
    </r>
  </si>
  <si>
    <r>
      <rPr>
        <sz val="10"/>
        <rFont val="Arial MT"/>
        <family val="2"/>
      </rPr>
      <t>L020602</t>
    </r>
  </si>
  <si>
    <r>
      <rPr>
        <sz val="9"/>
        <rFont val="Arial MT"/>
        <family val="2"/>
      </rPr>
      <t xml:space="preserve">Kvalitativno određivanje antigena i antitela za HIV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</si>
  <si>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L020677</t>
    </r>
  </si>
  <si>
    <r>
      <rPr>
        <sz val="9"/>
        <rFont val="Arial MT"/>
        <family val="2"/>
      </rPr>
      <t xml:space="preserve">Kvalitativno određivanje HBs antigena u serumu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</si>
  <si>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L020787</t>
    </r>
  </si>
  <si>
    <r>
      <rPr>
        <sz val="9"/>
        <rFont val="Arial MT"/>
        <family val="2"/>
      </rPr>
      <t xml:space="preserve">Uzimanje materijala (nazofaringealni bris, saliva i dr.) u cilju
</t>
    </r>
    <r>
      <rPr>
        <sz val="9"/>
        <rFont val="Arial MT"/>
        <family val="2"/>
      </rPr>
      <t>dokazivanja virusnog Ag SARS – CoV-2</t>
    </r>
  </si>
  <si>
    <r>
      <rPr>
        <sz val="10"/>
        <rFont val="Arial MT"/>
        <family val="2"/>
      </rPr>
      <t>L020788</t>
    </r>
  </si>
  <si>
    <r>
      <rPr>
        <sz val="9"/>
        <rFont val="Arial MT"/>
        <family val="2"/>
      </rPr>
      <t>Detekcija virusnog Ag SARS – CoV-2 kvalitativnom metodom</t>
    </r>
  </si>
  <si>
    <r>
      <rPr>
        <sz val="10"/>
        <rFont val="Arial MT"/>
        <family val="2"/>
      </rPr>
      <t>L021030</t>
    </r>
  </si>
  <si>
    <r>
      <rPr>
        <sz val="9"/>
        <rFont val="Arial MT"/>
        <family val="2"/>
      </rPr>
      <t>Identifikacija parazita (helminti)</t>
    </r>
  </si>
  <si>
    <r>
      <rPr>
        <sz val="10"/>
        <rFont val="Arial MT"/>
        <family val="2"/>
      </rPr>
      <t>L021048</t>
    </r>
  </si>
  <si>
    <r>
      <rPr>
        <sz val="9"/>
        <rFont val="Arial MT"/>
        <family val="2"/>
      </rPr>
      <t xml:space="preserve">Izolacija crevnih protozoa iz stolice (Entamoeba histolytica ili
</t>
    </r>
    <r>
      <rPr>
        <sz val="9"/>
        <rFont val="Arial MT"/>
        <family val="2"/>
      </rPr>
      <t>drugo)</t>
    </r>
  </si>
  <si>
    <r>
      <rPr>
        <sz val="10"/>
        <rFont val="Arial MT"/>
        <family val="2"/>
      </rPr>
      <t>L021253</t>
    </r>
  </si>
  <si>
    <r>
      <rPr>
        <sz val="9"/>
        <rFont val="Arial MT"/>
        <family val="2"/>
      </rPr>
      <t>Pregled perianalnog otiska na helminte (Enterobius ili drugo)</t>
    </r>
  </si>
  <si>
    <r>
      <rPr>
        <sz val="10"/>
        <rFont val="Arial MT"/>
        <family val="2"/>
      </rPr>
      <t>L021311</t>
    </r>
  </si>
  <si>
    <r>
      <rPr>
        <sz val="9"/>
        <rFont val="Arial MT"/>
        <family val="2"/>
      </rPr>
      <t>Pregled stolice na parazite (nativni preparat)</t>
    </r>
  </si>
  <si>
    <r>
      <rPr>
        <sz val="10"/>
        <rFont val="Arial MT"/>
        <family val="2"/>
      </rPr>
      <t>L021477</t>
    </r>
  </si>
  <si>
    <r>
      <rPr>
        <sz val="9"/>
        <rFont val="Arial MT"/>
        <family val="2"/>
      </rPr>
      <t>Direktan nativan preparat na gljive</t>
    </r>
  </si>
  <si>
    <r>
      <rPr>
        <sz val="10"/>
        <rFont val="Arial MT"/>
        <family val="2"/>
      </rPr>
      <t>L021691</t>
    </r>
  </si>
  <si>
    <r>
      <rPr>
        <sz val="9"/>
        <rFont val="Arial MT"/>
        <family val="2"/>
      </rPr>
      <t>Pregled ostalih bioloških uzorka na gljive</t>
    </r>
  </si>
  <si>
    <r>
      <rPr>
        <sz val="10"/>
        <rFont val="Arial MT"/>
        <family val="2"/>
      </rPr>
      <t>L021709</t>
    </r>
  </si>
  <si>
    <r>
      <rPr>
        <sz val="9"/>
        <rFont val="Arial MT"/>
        <family val="2"/>
      </rPr>
      <t>Pregled uzorka iz primarno sterilnih regija na gljive</t>
    </r>
  </si>
  <si>
    <r>
      <rPr>
        <sz val="10"/>
        <rFont val="Arial MT"/>
        <family val="2"/>
      </rPr>
      <t>LMU001</t>
    </r>
  </si>
  <si>
    <r>
      <rPr>
        <sz val="9"/>
        <rFont val="Arial MT"/>
        <family val="2"/>
      </rPr>
      <t>Prikazivanje utroška laboratorijskog materijala</t>
    </r>
  </si>
  <si>
    <r>
      <rPr>
        <sz val="10"/>
        <rFont val="Arial MT"/>
        <family val="2"/>
      </rPr>
      <t>U3047331</t>
    </r>
  </si>
  <si>
    <r>
      <rPr>
        <sz val="9"/>
        <rFont val="Arial MT"/>
        <family val="2"/>
      </rPr>
      <t>Fleksibilna fiberoptička ezofagoskopija</t>
    </r>
  </si>
  <si>
    <r>
      <rPr>
        <sz val="10"/>
        <rFont val="Arial MT"/>
        <family val="2"/>
      </rPr>
      <t>U8183235</t>
    </r>
  </si>
  <si>
    <r>
      <rPr>
        <sz val="9"/>
        <rFont val="Arial MT"/>
        <family val="2"/>
      </rPr>
      <t>Procena konvergencije</t>
    </r>
  </si>
  <si>
    <r>
      <rPr>
        <sz val="10"/>
        <rFont val="Arial MT"/>
        <family val="2"/>
      </rPr>
      <t>U8183236</t>
    </r>
  </si>
  <si>
    <r>
      <rPr>
        <sz val="9"/>
        <rFont val="Arial MT"/>
        <family val="2"/>
      </rPr>
      <t>Procena konvergencije, proksimalna</t>
    </r>
  </si>
  <si>
    <r>
      <rPr>
        <sz val="10"/>
        <rFont val="Arial MT"/>
        <family val="2"/>
      </rPr>
      <t>U8183237</t>
    </r>
  </si>
  <si>
    <r>
      <rPr>
        <sz val="9"/>
        <rFont val="Arial MT"/>
        <family val="2"/>
      </rPr>
      <t>Procena konvergencije, akomodativna</t>
    </r>
  </si>
  <si>
    <r>
      <rPr>
        <sz val="10"/>
        <rFont val="Arial MT"/>
        <family val="2"/>
      </rPr>
      <t>U8183239</t>
    </r>
  </si>
  <si>
    <r>
      <rPr>
        <sz val="9"/>
        <rFont val="Arial MT"/>
        <family val="2"/>
      </rPr>
      <t xml:space="preserve">Procena pokreta očiju tipa tzv. glatko praćenje (posmatranog
</t>
    </r>
    <r>
      <rPr>
        <sz val="9"/>
        <rFont val="Arial MT"/>
        <family val="2"/>
      </rPr>
      <t>objekta)</t>
    </r>
  </si>
  <si>
    <r>
      <rPr>
        <sz val="10"/>
        <rFont val="Arial MT"/>
        <family val="2"/>
      </rPr>
      <t>U8183244</t>
    </r>
  </si>
  <si>
    <r>
      <rPr>
        <sz val="9"/>
        <rFont val="Arial MT"/>
        <family val="2"/>
      </rPr>
      <t>Procena pokreta očiju, održavanje fiksacije</t>
    </r>
  </si>
  <si>
    <r>
      <rPr>
        <sz val="10"/>
        <rFont val="Arial MT"/>
        <family val="2"/>
      </rPr>
      <t>U8183246</t>
    </r>
  </si>
  <si>
    <r>
      <rPr>
        <sz val="9"/>
        <rFont val="Arial MT"/>
        <family val="2"/>
      </rPr>
      <t xml:space="preserve">Procena binokularne funkcije (retinalna korespondencija,
</t>
    </r>
    <r>
      <rPr>
        <sz val="9"/>
        <rFont val="Arial MT"/>
        <family val="2"/>
      </rPr>
      <t>simultana percepcija, fuzija, stereo vid,supresija)</t>
    </r>
  </si>
  <si>
    <r>
      <rPr>
        <sz val="10"/>
        <rFont val="Arial MT"/>
        <family val="2"/>
      </rPr>
      <t>U8183301</t>
    </r>
  </si>
  <si>
    <r>
      <rPr>
        <sz val="9"/>
        <rFont val="Arial MT"/>
        <family val="2"/>
      </rPr>
      <t>Oftalmološka optička intervencija, recept, naočare</t>
    </r>
  </si>
  <si>
    <r>
      <rPr>
        <sz val="10"/>
        <rFont val="Arial MT"/>
        <family val="2"/>
      </rPr>
      <t>U8183304</t>
    </r>
  </si>
  <si>
    <r>
      <rPr>
        <sz val="9"/>
        <rFont val="Arial MT"/>
        <family val="2"/>
      </rPr>
      <t>Oftalmološka optička intervencija, recept, ostalo</t>
    </r>
  </si>
  <si>
    <r>
      <rPr>
        <sz val="10"/>
        <rFont val="Arial MT"/>
        <family val="2"/>
      </rPr>
      <t>U8183601</t>
    </r>
  </si>
  <si>
    <r>
      <rPr>
        <sz val="9"/>
        <rFont val="Arial MT"/>
        <family val="2"/>
      </rPr>
      <t>Procentualni gubitak sluha po Fauleru (Fowler)</t>
    </r>
  </si>
  <si>
    <r>
      <rPr>
        <sz val="10"/>
        <rFont val="Arial MT"/>
        <family val="2"/>
      </rPr>
      <t>U8184504</t>
    </r>
  </si>
  <si>
    <r>
      <rPr>
        <sz val="9"/>
        <rFont val="Arial MT"/>
        <family val="2"/>
      </rPr>
      <t>Vestibulospinalni testovi - Rombergov (Romberg), „past pointing“</t>
    </r>
  </si>
  <si>
    <r>
      <rPr>
        <sz val="10"/>
        <rFont val="Arial MT"/>
        <family val="2"/>
      </rPr>
      <t>U8188000</t>
    </r>
  </si>
  <si>
    <r>
      <rPr>
        <sz val="9"/>
        <rFont val="Arial MT"/>
        <family val="2"/>
      </rPr>
      <t>Tretman Bioptron lampom</t>
    </r>
  </si>
  <si>
    <r>
      <rPr>
        <sz val="10"/>
        <rFont val="Arial MT"/>
        <family val="2"/>
      </rPr>
      <t>U8188704</t>
    </r>
  </si>
  <si>
    <r>
      <rPr>
        <sz val="9"/>
        <rFont val="Arial MT"/>
        <family val="2"/>
      </rPr>
      <t>Aspiracija sekreta iz nosa metodom po Precu (Proetz)</t>
    </r>
  </si>
  <si>
    <r>
      <rPr>
        <sz val="10"/>
        <rFont val="Arial MT"/>
        <family val="2"/>
      </rPr>
      <t>U9200101</t>
    </r>
  </si>
  <si>
    <r>
      <rPr>
        <sz val="9"/>
        <rFont val="Arial MT"/>
        <family val="2"/>
      </rPr>
      <t>Pregled novorođenčeta</t>
    </r>
  </si>
  <si>
    <t>L020305</t>
  </si>
  <si>
    <t>Серолошка идентификација бета хемолитичког стрепт.</t>
  </si>
  <si>
    <t>Мерење периферне температуре(на прсту)</t>
  </si>
  <si>
    <t>57512021</t>
  </si>
  <si>
    <t>57927001</t>
  </si>
  <si>
    <t>Радиографија темпоралномандибуларног зглоба- читанје</t>
  </si>
  <si>
    <t>58927001</t>
  </si>
  <si>
    <t>Директна холангиографија-читање</t>
  </si>
  <si>
    <t>А58921-00</t>
  </si>
  <si>
    <t>009222</t>
  </si>
  <si>
    <t>Локална апликација лека(токсавид&gt;)</t>
  </si>
  <si>
    <t>30075-01</t>
  </si>
  <si>
    <t>Биопсија меког ткива</t>
  </si>
  <si>
    <t>59739-01</t>
  </si>
  <si>
    <t>Синографија зида абдомена</t>
  </si>
  <si>
    <t>30075-16</t>
  </si>
  <si>
    <t>Биопсија панкреаса</t>
  </si>
  <si>
    <t>30482-00</t>
  </si>
  <si>
    <t>Поновна уградња катетера перкутане ендоскопске гастростоме</t>
  </si>
  <si>
    <t>Заустављање крварења из задњег дела носа тампонадом</t>
  </si>
  <si>
    <t>Затворена репозиција исчашења рамена</t>
  </si>
  <si>
    <t>Ситуационо-професионално саветовање</t>
  </si>
  <si>
    <t>Еџцизија велике бурзе</t>
  </si>
  <si>
    <t>34121-00</t>
  </si>
  <si>
    <t>Репарација једноставне артериовенске фистуле на екстремитетима</t>
  </si>
  <si>
    <t>34504-01</t>
  </si>
  <si>
    <t>Артериовенска анастомоза горњих удова</t>
  </si>
  <si>
    <t>Уклањање круста ,покрова була или некротичних наслага</t>
  </si>
  <si>
    <t>30403-04</t>
  </si>
  <si>
    <t>Одложено затварање гранулирајуће абдоминалне ране</t>
  </si>
  <si>
    <t>30454-00</t>
  </si>
  <si>
    <t>Холедохотомија</t>
  </si>
  <si>
    <t>31462-00</t>
  </si>
  <si>
    <t>Уградња  катетера за фидинг јејуностомију</t>
  </si>
  <si>
    <t>32004-00</t>
  </si>
  <si>
    <t>Субтотална колектомија са формирањем стоме</t>
  </si>
  <si>
    <t>Одстрањивање  аналне брадавице</t>
  </si>
  <si>
    <t>Ревизија ампутационог патрљка нашаци</t>
  </si>
  <si>
    <t>Инцизија идренажа хематома коже и поткожног ткива</t>
  </si>
  <si>
    <t>Абдоминална парацентеза</t>
  </si>
  <si>
    <t>Фибероптичка колоноскопија до хепат,флексуре</t>
  </si>
  <si>
    <t>55278-00</t>
  </si>
  <si>
    <t>Ултразвучни дуплекс преглед реналних и висц. Крвних судова</t>
  </si>
  <si>
    <t>Неки други начин давања фарм. Сред,-антиинф.сред.</t>
  </si>
  <si>
    <t>U3047331</t>
  </si>
  <si>
    <t xml:space="preserve">Флексибилна фибероптичка езофагоскопија </t>
  </si>
  <si>
    <t>Ексцизија лезије на кожи и поткожном ткиву осталих области на глави</t>
  </si>
  <si>
    <t>5578-00</t>
  </si>
  <si>
    <t>Ултразвучни дуплекс преглед реналних и .висц. Кр . Судова</t>
  </si>
  <si>
    <t>Интравенска постпроцедурална инфузија аналгетика</t>
  </si>
  <si>
    <t>Субкутано давање фармаколошког сред. Инсулин</t>
  </si>
  <si>
    <t>Ексцизија лимфног чвора препоне</t>
  </si>
  <si>
    <t>41626-01</t>
  </si>
  <si>
    <t>Миринготомија,обострана</t>
  </si>
  <si>
    <t>41722-00</t>
  </si>
  <si>
    <t>Затварање ороантралне</t>
  </si>
  <si>
    <t>37020-01</t>
  </si>
  <si>
    <t>Еџцизија дивертикулума мокраћне бешике</t>
  </si>
  <si>
    <t>009215</t>
  </si>
  <si>
    <t>Инфилтрациона анестезија</t>
  </si>
  <si>
    <t>Ретроградна уретерографија</t>
  </si>
  <si>
    <t>009164</t>
  </si>
  <si>
    <t>Примарна обрада ране</t>
  </si>
  <si>
    <t>920036</t>
  </si>
  <si>
    <t>Остале процене,консултације и еволације</t>
  </si>
  <si>
    <t>Неки други начин давања фармаколошког средства,антиинфективно средство</t>
  </si>
  <si>
    <t>Ригидна сигмоидоскопија</t>
  </si>
  <si>
    <t>Ригидна сигмоидоскопија са бипсијом</t>
  </si>
  <si>
    <t xml:space="preserve">Фибероптичка колоноскопија </t>
  </si>
  <si>
    <t>Флексибилна фибероптичка езофагоскопија</t>
  </si>
  <si>
    <t>Ригидна  фибероптичка езофагоскопија</t>
  </si>
  <si>
    <t xml:space="preserve">Постоперативна </t>
  </si>
  <si>
    <t>Лечење апсцеса  Бартолинијеве жлезде</t>
  </si>
  <si>
    <t>Локална апликација лека токсавид</t>
  </si>
  <si>
    <t>35608-00</t>
  </si>
  <si>
    <t>Каутеризација промена на грлићу материце</t>
  </si>
  <si>
    <t>Субкутано давање фар.сред.,друго и некласификовасно фарм. Сред.</t>
  </si>
  <si>
    <t>96202-07</t>
  </si>
  <si>
    <t>Ентерално давање фарм.сред.-хранљива супстанца</t>
  </si>
  <si>
    <t>Орално давање фарм. сред.антиинфективно сред.</t>
  </si>
  <si>
    <t xml:space="preserve">              Амбулантни</t>
  </si>
  <si>
    <t xml:space="preserve">                 Стационарни</t>
  </si>
  <si>
    <t xml:space="preserve">         Укупно</t>
  </si>
  <si>
    <t xml:space="preserve"> АМБУЛАНТНО ЛЕЧЕЊЕ</t>
  </si>
  <si>
    <t>АМБУЛАНТНИ ПАЦИЈЕНТИ</t>
  </si>
  <si>
    <t>Oториноларингологија и услуге   сурдоаудиолога</t>
  </si>
  <si>
    <t>Табела 18.</t>
  </si>
  <si>
    <t>1x250ij</t>
  </si>
  <si>
    <t>Превенција и контрола болничких инфекција</t>
  </si>
  <si>
    <t xml:space="preserve">Укупно </t>
  </si>
  <si>
    <r>
      <rPr>
        <sz val="10"/>
        <rFont val="Arial MT"/>
        <family val="2"/>
      </rPr>
      <t>30378-00</t>
    </r>
  </si>
  <si>
    <r>
      <rPr>
        <sz val="9"/>
        <rFont val="Arial MT"/>
        <family val="2"/>
      </rPr>
      <t>Odvajanje abdominalnih priraslica</t>
    </r>
  </si>
  <si>
    <r>
      <rPr>
        <sz val="10"/>
        <rFont val="Arial MT"/>
        <family val="2"/>
      </rPr>
      <t>30394-00</t>
    </r>
  </si>
  <si>
    <r>
      <rPr>
        <sz val="9"/>
        <rFont val="Arial MT"/>
        <family val="2"/>
      </rPr>
      <t>Drenaža intra-abdominalnog apscesa, hematoma ili ciste</t>
    </r>
  </si>
  <si>
    <r>
      <rPr>
        <sz val="10"/>
        <rFont val="Arial MT"/>
        <family val="2"/>
      </rPr>
      <t>30403-00</t>
    </r>
  </si>
  <si>
    <r>
      <rPr>
        <sz val="9"/>
        <rFont val="Arial MT"/>
        <family val="2"/>
      </rPr>
      <t>Reparacija incizione kile</t>
    </r>
  </si>
  <si>
    <r>
      <rPr>
        <sz val="10"/>
        <rFont val="Arial MT"/>
        <family val="2"/>
      </rPr>
      <t>30403-03</t>
    </r>
  </si>
  <si>
    <r>
      <rPr>
        <sz val="9"/>
        <rFont val="Arial MT"/>
        <family val="2"/>
      </rPr>
      <t>Ponovno zatvaranje postoperativne disrupcije trbušnog zida</t>
    </r>
  </si>
  <si>
    <r>
      <rPr>
        <sz val="10"/>
        <rFont val="Arial MT"/>
        <family val="2"/>
      </rPr>
      <t>30405-01</t>
    </r>
  </si>
  <si>
    <r>
      <rPr>
        <sz val="9"/>
        <rFont val="Arial MT"/>
        <family val="2"/>
      </rPr>
      <t>Reparacija incizione kile sa protskim materijalom</t>
    </r>
  </si>
  <si>
    <r>
      <rPr>
        <sz val="10"/>
        <rFont val="Arial MT"/>
        <family val="2"/>
      </rPr>
      <t>30406-00</t>
    </r>
  </si>
  <si>
    <r>
      <rPr>
        <sz val="9"/>
        <rFont val="Arial MT"/>
        <family val="2"/>
      </rPr>
      <t>Abdominalna paracenteza</t>
    </r>
  </si>
  <si>
    <r>
      <rPr>
        <sz val="10"/>
        <rFont val="Arial MT"/>
        <family val="2"/>
      </rPr>
      <t>30409-00</t>
    </r>
  </si>
  <si>
    <r>
      <rPr>
        <sz val="9"/>
        <rFont val="Arial MT"/>
        <family val="2"/>
      </rPr>
      <t>Perkutana (zatvorena) biopsija jetre</t>
    </r>
  </si>
  <si>
    <r>
      <rPr>
        <sz val="10"/>
        <rFont val="Arial MT"/>
        <family val="2"/>
      </rPr>
      <t>30439-00</t>
    </r>
  </si>
  <si>
    <r>
      <rPr>
        <sz val="9"/>
        <rFont val="Arial MT"/>
        <family val="2"/>
      </rPr>
      <t>Intraoperativna holangiografija</t>
    </r>
  </si>
  <si>
    <r>
      <rPr>
        <sz val="10"/>
        <rFont val="Arial MT"/>
        <family val="2"/>
      </rPr>
      <t>30440-01</t>
    </r>
  </si>
  <si>
    <r>
      <rPr>
        <sz val="9"/>
        <rFont val="Arial MT"/>
        <family val="2"/>
      </rPr>
      <t>Perkutana bilijarna drenaža</t>
    </r>
  </si>
  <si>
    <r>
      <rPr>
        <sz val="10"/>
        <rFont val="Arial MT"/>
        <family val="2"/>
      </rPr>
      <t>30443-00</t>
    </r>
  </si>
  <si>
    <r>
      <rPr>
        <sz val="9"/>
        <rFont val="Arial MT"/>
        <family val="2"/>
      </rPr>
      <t>Holecistektomija</t>
    </r>
  </si>
  <si>
    <r>
      <rPr>
        <sz val="10"/>
        <rFont val="Arial MT"/>
        <family val="2"/>
      </rPr>
      <t>30445-00</t>
    </r>
  </si>
  <si>
    <r>
      <rPr>
        <sz val="9"/>
        <rFont val="Arial MT"/>
        <family val="2"/>
      </rPr>
      <t>Laparoskopska holecistektomija</t>
    </r>
  </si>
  <si>
    <r>
      <rPr>
        <sz val="9"/>
        <rFont val="Arial MT"/>
        <family val="2"/>
      </rPr>
      <t>Ekscizija hidrocele</t>
    </r>
  </si>
  <si>
    <r>
      <rPr>
        <sz val="10"/>
        <rFont val="Arial MT"/>
        <family val="2"/>
      </rPr>
      <t>30641-00</t>
    </r>
  </si>
  <si>
    <r>
      <rPr>
        <sz val="9"/>
        <rFont val="Arial MT"/>
        <family val="2"/>
      </rPr>
      <t>Orhidektomija, jednostrana</t>
    </r>
  </si>
  <si>
    <r>
      <rPr>
        <sz val="10"/>
        <rFont val="Arial MT"/>
        <family val="2"/>
      </rPr>
      <t>30641-01</t>
    </r>
  </si>
  <si>
    <r>
      <rPr>
        <sz val="9"/>
        <rFont val="Arial MT"/>
        <family val="2"/>
      </rPr>
      <t>Orhidektomija, obostrana</t>
    </r>
  </si>
  <si>
    <r>
      <rPr>
        <sz val="10"/>
        <rFont val="Arial MT"/>
        <family val="2"/>
      </rPr>
      <t>30653-00</t>
    </r>
  </si>
  <si>
    <r>
      <rPr>
        <sz val="9"/>
        <rFont val="Arial MT"/>
        <family val="2"/>
      </rPr>
      <t>Cirkumcizija (obrezivanje) muškarca</t>
    </r>
  </si>
  <si>
    <r>
      <rPr>
        <sz val="10"/>
        <rFont val="Arial MT"/>
        <family val="2"/>
      </rPr>
      <t>30676-00</t>
    </r>
  </si>
  <si>
    <r>
      <rPr>
        <sz val="9"/>
        <rFont val="Arial MT"/>
        <family val="2"/>
      </rPr>
      <t>Incizija pilonidalnog sinusa ili ciste</t>
    </r>
  </si>
  <si>
    <r>
      <rPr>
        <sz val="10"/>
        <rFont val="Arial MT"/>
        <family val="2"/>
      </rPr>
      <t>30676-01</t>
    </r>
  </si>
  <si>
    <r>
      <rPr>
        <sz val="9"/>
        <rFont val="Arial MT"/>
        <family val="2"/>
      </rPr>
      <t>Ekscizija pilonidalnog sinusa ili ciste</t>
    </r>
  </si>
  <si>
    <r>
      <rPr>
        <sz val="9"/>
        <rFont val="Arial MT"/>
        <family val="2"/>
      </rPr>
      <t>Ispitivanje koncentracije pažnje (tenacitet)</t>
    </r>
  </si>
  <si>
    <r>
      <rPr>
        <sz val="10"/>
        <rFont val="Arial MT"/>
        <family val="2"/>
      </rPr>
      <t>31205-00</t>
    </r>
  </si>
  <si>
    <r>
      <rPr>
        <sz val="9"/>
        <rFont val="Arial MT"/>
        <family val="2"/>
      </rPr>
      <t>Ekscizija lezije(a) na koži i potkožnom tkivu ostalih oblasti</t>
    </r>
  </si>
  <si>
    <r>
      <rPr>
        <sz val="10"/>
        <rFont val="Arial MT"/>
        <family val="2"/>
      </rPr>
      <t>31205-01</t>
    </r>
  </si>
  <si>
    <r>
      <rPr>
        <sz val="9"/>
        <rFont val="Arial MT"/>
        <family val="2"/>
      </rPr>
      <t>Ekscizija čira na koži i potkožom tkivu</t>
    </r>
  </si>
  <si>
    <r>
      <rPr>
        <sz val="10"/>
        <rFont val="Arial MT"/>
        <family val="2"/>
      </rPr>
      <t>31230-00</t>
    </r>
  </si>
  <si>
    <r>
      <rPr>
        <sz val="9"/>
        <rFont val="Arial MT"/>
        <family val="2"/>
      </rPr>
      <t>Ekscizija lezije(a) na koži i potkožnom tkivu očnog kapka</t>
    </r>
  </si>
  <si>
    <r>
      <rPr>
        <sz val="10"/>
        <rFont val="Arial MT"/>
        <family val="2"/>
      </rPr>
      <t>31230-01</t>
    </r>
  </si>
  <si>
    <r>
      <rPr>
        <sz val="9"/>
        <rFont val="Arial MT"/>
        <family val="2"/>
      </rPr>
      <t>Ekscizija lezije(a) na koži i potkožnom tkivu nosa</t>
    </r>
  </si>
  <si>
    <r>
      <rPr>
        <sz val="10"/>
        <rFont val="Arial MT"/>
        <family val="2"/>
      </rPr>
      <t>31230-02</t>
    </r>
  </si>
  <si>
    <r>
      <rPr>
        <sz val="9"/>
        <rFont val="Arial MT"/>
        <family val="2"/>
      </rPr>
      <t>Ekscizija lezije(a) na koži i potkožnom tkivu uva</t>
    </r>
  </si>
  <si>
    <r>
      <rPr>
        <sz val="10"/>
        <rFont val="Arial MT"/>
        <family val="2"/>
      </rPr>
      <t>31230-03</t>
    </r>
  </si>
  <si>
    <r>
      <rPr>
        <sz val="9"/>
        <rFont val="Arial MT"/>
        <family val="2"/>
      </rPr>
      <t>Ekscizija lezije(a) na koži i potkožnom tkivu usne</t>
    </r>
  </si>
  <si>
    <r>
      <rPr>
        <sz val="10"/>
        <rFont val="Arial MT"/>
        <family val="2"/>
      </rPr>
      <t>31230-04</t>
    </r>
  </si>
  <si>
    <r>
      <rPr>
        <sz val="9"/>
        <rFont val="Arial MT"/>
        <family val="2"/>
      </rPr>
      <t>Ekscizija lezije(a) na koži i potkožnom tkivu prsta šake</t>
    </r>
  </si>
  <si>
    <r>
      <rPr>
        <sz val="10"/>
        <rFont val="Arial MT"/>
        <family val="2"/>
      </rPr>
      <t>31235-00</t>
    </r>
  </si>
  <si>
    <r>
      <rPr>
        <sz val="9"/>
        <rFont val="Arial MT"/>
        <family val="2"/>
      </rPr>
      <t xml:space="preserve">Ekscizija lezije(a) na koži i potkožnom tkivu ostalih oblasti na
</t>
    </r>
    <r>
      <rPr>
        <sz val="9"/>
        <rFont val="Arial MT"/>
        <family val="2"/>
      </rPr>
      <t>glavi</t>
    </r>
  </si>
  <si>
    <r>
      <rPr>
        <sz val="10"/>
        <rFont val="Arial MT"/>
        <family val="2"/>
      </rPr>
      <t>31235-01</t>
    </r>
  </si>
  <si>
    <r>
      <rPr>
        <sz val="9"/>
        <rFont val="Arial MT"/>
        <family val="2"/>
      </rPr>
      <t>Ekscizija lezije(a) na koži i potkožnom tkivu vrata</t>
    </r>
  </si>
  <si>
    <r>
      <rPr>
        <sz val="10"/>
        <rFont val="Arial MT"/>
        <family val="2"/>
      </rPr>
      <t>31235-03</t>
    </r>
  </si>
  <si>
    <r>
      <rPr>
        <sz val="9"/>
        <rFont val="Arial MT"/>
        <family val="2"/>
      </rPr>
      <t>Ekscizija lezije(a) na koži i potkožnom tkivu noge</t>
    </r>
  </si>
  <si>
    <r>
      <rPr>
        <sz val="10"/>
        <rFont val="Arial MT"/>
        <family val="2"/>
      </rPr>
      <t>31235-04</t>
    </r>
  </si>
  <si>
    <r>
      <rPr>
        <sz val="9"/>
        <rFont val="Arial MT"/>
        <family val="2"/>
      </rPr>
      <t>Ekscizija lezije(a) na koži i potkožnom tkivu stopala</t>
    </r>
  </si>
  <si>
    <r>
      <rPr>
        <sz val="10"/>
        <rFont val="Arial MT"/>
        <family val="2"/>
      </rPr>
      <t>31350-00</t>
    </r>
  </si>
  <si>
    <r>
      <rPr>
        <sz val="10"/>
        <rFont val="Arial MT"/>
        <family val="2"/>
      </rPr>
      <t>34121-00</t>
    </r>
  </si>
  <si>
    <r>
      <rPr>
        <sz val="9"/>
        <rFont val="Arial MT"/>
        <family val="2"/>
      </rPr>
      <t xml:space="preserve">Reparacija jednostavne arteriovenske fistule na ekstremitetima
</t>
    </r>
    <r>
      <rPr>
        <sz val="9"/>
        <rFont val="Arial MT"/>
        <family val="2"/>
      </rPr>
      <t>sa ponovnim uspostavljanjem kontinuiteta</t>
    </r>
  </si>
  <si>
    <r>
      <rPr>
        <sz val="10"/>
        <rFont val="Arial MT"/>
        <family val="2"/>
      </rPr>
      <t>34509-01</t>
    </r>
  </si>
  <si>
    <r>
      <rPr>
        <sz val="9"/>
        <rFont val="Arial MT"/>
        <family val="2"/>
      </rPr>
      <t>Arteriovenska anastomoza gornjih udova</t>
    </r>
  </si>
  <si>
    <r>
      <rPr>
        <sz val="10"/>
        <rFont val="Arial MT"/>
        <family val="2"/>
      </rPr>
      <t>34530-04</t>
    </r>
  </si>
  <si>
    <r>
      <rPr>
        <sz val="9"/>
        <rFont val="Arial MT"/>
        <family val="2"/>
      </rPr>
      <t>Uklanjanje venskog katetera</t>
    </r>
  </si>
  <si>
    <r>
      <rPr>
        <sz val="10"/>
        <rFont val="Arial MT"/>
        <family val="2"/>
      </rPr>
      <t>35500-00</t>
    </r>
  </si>
  <si>
    <r>
      <rPr>
        <sz val="9"/>
        <rFont val="Arial MT"/>
        <family val="2"/>
      </rPr>
      <t>Ginekološki pregled</t>
    </r>
  </si>
  <si>
    <r>
      <rPr>
        <sz val="10"/>
        <rFont val="Arial MT"/>
        <family val="2"/>
      </rPr>
      <t>35506-02</t>
    </r>
  </si>
  <si>
    <r>
      <rPr>
        <sz val="9"/>
        <rFont val="Arial MT"/>
        <family val="2"/>
      </rPr>
      <t>Uklanjanje intrauterinog uloška</t>
    </r>
  </si>
  <si>
    <r>
      <rPr>
        <sz val="10"/>
        <rFont val="Arial MT"/>
        <family val="2"/>
      </rPr>
      <t>35573-00</t>
    </r>
  </si>
  <si>
    <r>
      <rPr>
        <sz val="9"/>
        <rFont val="Arial MT"/>
        <family val="2"/>
      </rPr>
      <t xml:space="preserve">Reparacija prednjeg i zadnjeg vaginalnog kompartmana,
</t>
    </r>
    <r>
      <rPr>
        <sz val="9"/>
        <rFont val="Arial MT"/>
        <family val="2"/>
      </rPr>
      <t>vaginalni pristup</t>
    </r>
  </si>
  <si>
    <r>
      <rPr>
        <sz val="10"/>
        <rFont val="Arial MT"/>
        <family val="2"/>
      </rPr>
      <t>35608-02</t>
    </r>
  </si>
  <si>
    <r>
      <rPr>
        <sz val="9"/>
        <rFont val="Arial MT"/>
        <family val="2"/>
      </rPr>
      <t>Biopsija grlića materice</t>
    </r>
  </si>
  <si>
    <r>
      <rPr>
        <sz val="10"/>
        <rFont val="Arial MT"/>
        <family val="2"/>
      </rPr>
      <t>35611-00</t>
    </r>
  </si>
  <si>
    <r>
      <rPr>
        <sz val="9"/>
        <rFont val="Arial MT"/>
        <family val="2"/>
      </rPr>
      <t>Polipektomija grlića materice</t>
    </r>
  </si>
  <si>
    <r>
      <rPr>
        <sz val="10"/>
        <rFont val="Arial MT"/>
        <family val="2"/>
      </rPr>
      <t>35615-00</t>
    </r>
  </si>
  <si>
    <r>
      <rPr>
        <sz val="9"/>
        <rFont val="Arial MT"/>
        <family val="2"/>
      </rPr>
      <t>Biopsija vulve</t>
    </r>
  </si>
  <si>
    <r>
      <rPr>
        <sz val="10"/>
        <rFont val="Arial MT"/>
        <family val="2"/>
      </rPr>
      <t>35638-04</t>
    </r>
  </si>
  <si>
    <r>
      <rPr>
        <sz val="9"/>
        <rFont val="Arial MT"/>
        <family val="2"/>
      </rPr>
      <t>Laparoskopska ovarijalna cistektomija, jednostrana</t>
    </r>
  </si>
  <si>
    <r>
      <rPr>
        <sz val="10"/>
        <rFont val="Arial MT"/>
        <family val="2"/>
      </rPr>
      <t>35640-00</t>
    </r>
  </si>
  <si>
    <r>
      <rPr>
        <sz val="9"/>
        <rFont val="Arial MT"/>
        <family val="2"/>
      </rPr>
      <t>Dilatacija cervikalnog kanala i kiretaža materice</t>
    </r>
  </si>
  <si>
    <r>
      <rPr>
        <sz val="10"/>
        <rFont val="Arial MT"/>
        <family val="2"/>
      </rPr>
      <t>35640-02</t>
    </r>
  </si>
  <si>
    <r>
      <rPr>
        <sz val="9"/>
        <rFont val="Arial MT"/>
        <family val="2"/>
      </rPr>
      <t>Dilatacija grlića materice</t>
    </r>
  </si>
  <si>
    <r>
      <rPr>
        <sz val="10"/>
        <rFont val="Arial MT"/>
        <family val="2"/>
      </rPr>
      <t>35643-03</t>
    </r>
  </si>
  <si>
    <r>
      <rPr>
        <sz val="9"/>
        <rFont val="Arial MT"/>
        <family val="2"/>
      </rPr>
      <t>Dilatacija i evakuacija sadržaja materice</t>
    </r>
  </si>
  <si>
    <r>
      <rPr>
        <sz val="10"/>
        <rFont val="Arial MT"/>
        <family val="2"/>
      </rPr>
      <t>35647-00</t>
    </r>
  </si>
  <si>
    <r>
      <rPr>
        <sz val="9"/>
        <rFont val="Arial MT"/>
        <family val="2"/>
      </rPr>
      <t>Cistoskopija</t>
    </r>
  </si>
  <si>
    <r>
      <rPr>
        <sz val="10"/>
        <rFont val="Arial MT"/>
        <family val="2"/>
      </rPr>
      <t>36821-01</t>
    </r>
  </si>
  <si>
    <r>
      <rPr>
        <sz val="9"/>
        <rFont val="Arial MT"/>
        <family val="2"/>
      </rPr>
      <t>Endoskopsko plasiranje ureteralnog stenta</t>
    </r>
  </si>
  <si>
    <r>
      <rPr>
        <sz val="10"/>
        <rFont val="Arial MT"/>
        <family val="2"/>
      </rPr>
      <t>36845-05</t>
    </r>
  </si>
  <si>
    <r>
      <rPr>
        <sz val="9"/>
        <rFont val="Arial MT"/>
        <family val="2"/>
      </rPr>
      <t>Endoskopska resekcija multiplih lezija mokraćne bešike</t>
    </r>
  </si>
  <si>
    <r>
      <rPr>
        <sz val="10"/>
        <rFont val="Arial MT"/>
        <family val="2"/>
      </rPr>
      <t>37200-03</t>
    </r>
  </si>
  <si>
    <r>
      <rPr>
        <sz val="9"/>
        <rFont val="Arial MT"/>
        <family val="2"/>
      </rPr>
      <t>Suprapubična prostatektomija</t>
    </r>
  </si>
  <si>
    <r>
      <rPr>
        <sz val="10"/>
        <rFont val="Arial MT"/>
        <family val="2"/>
      </rPr>
      <t>37219-00</t>
    </r>
  </si>
  <si>
    <r>
      <rPr>
        <sz val="9"/>
        <rFont val="Arial MT"/>
        <family val="2"/>
      </rPr>
      <t>Transrektalna biopsija prostate iglom</t>
    </r>
  </si>
  <si>
    <r>
      <rPr>
        <sz val="10"/>
        <rFont val="Arial MT"/>
        <family val="2"/>
      </rPr>
      <t>37303-00</t>
    </r>
  </si>
  <si>
    <r>
      <rPr>
        <sz val="9"/>
        <rFont val="Arial MT"/>
        <family val="2"/>
      </rPr>
      <t>Dilatacija stenoze uretre</t>
    </r>
  </si>
  <si>
    <r>
      <rPr>
        <sz val="10"/>
        <rFont val="Arial MT"/>
        <family val="2"/>
      </rPr>
      <t>37435-00</t>
    </r>
  </si>
  <si>
    <r>
      <rPr>
        <sz val="9"/>
        <rFont val="Arial MT"/>
        <family val="2"/>
      </rPr>
      <t>Plastika frenuluma</t>
    </r>
  </si>
  <si>
    <r>
      <rPr>
        <sz val="10"/>
        <rFont val="Arial MT"/>
        <family val="2"/>
      </rPr>
      <t>38800-00</t>
    </r>
  </si>
  <si>
    <r>
      <rPr>
        <sz val="9"/>
        <rFont val="Arial MT"/>
        <family val="2"/>
      </rPr>
      <t>Dijagnostička torakocenteza</t>
    </r>
  </si>
  <si>
    <r>
      <rPr>
        <sz val="10"/>
        <rFont val="Arial MT"/>
        <family val="2"/>
      </rPr>
      <t>38803-00</t>
    </r>
  </si>
  <si>
    <r>
      <rPr>
        <sz val="9"/>
        <rFont val="Arial MT"/>
        <family val="2"/>
      </rPr>
      <t>Terapijska torakocenteza</t>
    </r>
  </si>
  <si>
    <r>
      <rPr>
        <sz val="10"/>
        <rFont val="Arial MT"/>
        <family val="2"/>
      </rPr>
      <t>38806-00</t>
    </r>
  </si>
  <si>
    <r>
      <rPr>
        <sz val="9"/>
        <rFont val="Arial MT"/>
        <family val="2"/>
      </rPr>
      <t>Plasiranje drena kroz međurebarni prostor</t>
    </r>
  </si>
  <si>
    <r>
      <rPr>
        <sz val="10"/>
        <rFont val="Arial MT"/>
        <family val="2"/>
      </rPr>
      <t>39000-00</t>
    </r>
  </si>
  <si>
    <r>
      <rPr>
        <sz val="9"/>
        <rFont val="Arial MT"/>
        <family val="2"/>
      </rPr>
      <t>Lumbalna punkcija</t>
    </r>
  </si>
  <si>
    <r>
      <rPr>
        <sz val="10"/>
        <rFont val="Arial MT"/>
        <family val="2"/>
      </rPr>
      <t>41506-00</t>
    </r>
  </si>
  <si>
    <t>* ЗДРАВСТВЕНИ САРАДНИЦИ</t>
  </si>
  <si>
    <r>
      <rPr>
        <sz val="10"/>
        <rFont val="Arial MT"/>
        <family val="2"/>
      </rPr>
      <t>41807-00</t>
    </r>
  </si>
  <si>
    <r>
      <rPr>
        <sz val="9"/>
        <rFont val="Arial MT"/>
        <family val="2"/>
      </rPr>
      <t>Incizija i drenaža peritonzilarnog apscesa</t>
    </r>
  </si>
  <si>
    <r>
      <rPr>
        <sz val="10"/>
        <rFont val="Arial MT"/>
        <family val="2"/>
      </rPr>
      <t>41825-00</t>
    </r>
  </si>
  <si>
    <r>
      <rPr>
        <sz val="9"/>
        <rFont val="Arial MT"/>
        <family val="2"/>
      </rPr>
      <t>Rigidna ezofagoskopija sa ekstrakcijom stranog tela</t>
    </r>
  </si>
  <si>
    <r>
      <rPr>
        <sz val="10"/>
        <rFont val="Arial MT"/>
        <family val="2"/>
      </rPr>
      <t>41852-00</t>
    </r>
  </si>
  <si>
    <r>
      <rPr>
        <sz val="9"/>
        <rFont val="Arial MT"/>
        <family val="2"/>
      </rPr>
      <t>Laringoskopija sa uklanjanjem lezija</t>
    </r>
  </si>
  <si>
    <r>
      <rPr>
        <sz val="10"/>
        <rFont val="Arial MT"/>
        <family val="2"/>
      </rPr>
      <t>41864-00</t>
    </r>
  </si>
  <si>
    <t>Креатин  киназа ЦК-МБ у серуму</t>
  </si>
  <si>
    <r>
      <rPr>
        <sz val="10"/>
        <rFont val="Arial MT"/>
        <family val="2"/>
      </rPr>
      <t>16567-00</t>
    </r>
  </si>
  <si>
    <r>
      <rPr>
        <sz val="10"/>
        <rFont val="Arial MT"/>
        <family val="2"/>
      </rPr>
      <t>30017-01</t>
    </r>
  </si>
  <si>
    <r>
      <rPr>
        <sz val="10"/>
        <rFont val="Arial MT"/>
        <family val="2"/>
      </rPr>
      <t>30266-00</t>
    </r>
  </si>
  <si>
    <r>
      <rPr>
        <sz val="10"/>
        <rFont val="Arial MT"/>
        <family val="2"/>
      </rPr>
      <t>30286-00</t>
    </r>
  </si>
  <si>
    <r>
      <rPr>
        <sz val="10"/>
        <rFont val="Arial MT"/>
        <family val="2"/>
      </rPr>
      <t>30466-00</t>
    </r>
  </si>
  <si>
    <r>
      <rPr>
        <sz val="10"/>
        <rFont val="Arial MT"/>
        <family val="2"/>
      </rPr>
      <t>30515-02</t>
    </r>
  </si>
  <si>
    <r>
      <rPr>
        <sz val="10"/>
        <rFont val="Arial MT"/>
        <family val="2"/>
      </rPr>
      <t>31235-02</t>
    </r>
  </si>
  <si>
    <r>
      <rPr>
        <sz val="10"/>
        <rFont val="Arial MT"/>
        <family val="2"/>
      </rPr>
      <t>32084-01</t>
    </r>
  </si>
  <si>
    <r>
      <rPr>
        <sz val="10"/>
        <rFont val="Arial MT"/>
        <family val="2"/>
      </rPr>
      <t>32147-00</t>
    </r>
  </si>
  <si>
    <r>
      <rPr>
        <sz val="10"/>
        <rFont val="Arial MT"/>
        <family val="2"/>
      </rPr>
      <t>32159-01</t>
    </r>
  </si>
  <si>
    <r>
      <rPr>
        <sz val="10"/>
        <rFont val="Arial MT"/>
        <family val="2"/>
      </rPr>
      <t>32174-01</t>
    </r>
  </si>
  <si>
    <r>
      <rPr>
        <sz val="10"/>
        <rFont val="Arial MT"/>
        <family val="2"/>
      </rPr>
      <t>32508-00</t>
    </r>
  </si>
  <si>
    <r>
      <rPr>
        <sz val="10"/>
        <rFont val="Arial MT"/>
        <family val="2"/>
      </rPr>
      <t>34103-19</t>
    </r>
  </si>
  <si>
    <r>
      <rPr>
        <sz val="10"/>
        <rFont val="Arial MT"/>
        <family val="2"/>
      </rPr>
      <t>34130-00</t>
    </r>
  </si>
  <si>
    <r>
      <rPr>
        <sz val="10"/>
        <rFont val="Arial MT"/>
        <family val="2"/>
      </rPr>
      <t>34512-01</t>
    </r>
  </si>
  <si>
    <r>
      <rPr>
        <sz val="10"/>
        <rFont val="Arial MT"/>
        <family val="2"/>
      </rPr>
      <t>34515-00</t>
    </r>
  </si>
  <si>
    <r>
      <rPr>
        <sz val="10"/>
        <rFont val="Arial MT"/>
        <family val="2"/>
      </rPr>
      <t>35503-00</t>
    </r>
  </si>
  <si>
    <r>
      <rPr>
        <sz val="10"/>
        <rFont val="Arial MT"/>
        <family val="2"/>
      </rPr>
      <t>35571-00</t>
    </r>
  </si>
  <si>
    <r>
      <rPr>
        <sz val="10"/>
        <rFont val="Arial MT"/>
        <family val="2"/>
      </rPr>
      <t>35638-09</t>
    </r>
  </si>
  <si>
    <r>
      <rPr>
        <sz val="10"/>
        <rFont val="Arial MT"/>
        <family val="2"/>
      </rPr>
      <t>36833-01</t>
    </r>
  </si>
  <si>
    <r>
      <rPr>
        <sz val="10"/>
        <rFont val="Arial MT"/>
        <family val="2"/>
      </rPr>
      <t>36836-00</t>
    </r>
  </si>
  <si>
    <r>
      <rPr>
        <sz val="10"/>
        <rFont val="Arial MT"/>
        <family val="2"/>
      </rPr>
      <t>37008-01</t>
    </r>
  </si>
  <si>
    <r>
      <rPr>
        <sz val="10"/>
        <rFont val="Arial MT"/>
        <family val="2"/>
      </rPr>
      <t>37008-03</t>
    </r>
  </si>
  <si>
    <r>
      <rPr>
        <sz val="10"/>
        <rFont val="Arial MT"/>
        <family val="2"/>
      </rPr>
      <t>37601-02</t>
    </r>
  </si>
  <si>
    <r>
      <rPr>
        <sz val="10"/>
        <rFont val="Arial MT"/>
        <family val="2"/>
      </rPr>
      <t>37604-00</t>
    </r>
  </si>
  <si>
    <r>
      <rPr>
        <sz val="10"/>
        <rFont val="Arial MT"/>
        <family val="2"/>
      </rPr>
      <t>37604-05</t>
    </r>
  </si>
  <si>
    <r>
      <rPr>
        <sz val="10"/>
        <rFont val="Arial MT"/>
        <family val="2"/>
      </rPr>
      <t>37613-00</t>
    </r>
  </si>
  <si>
    <r>
      <rPr>
        <sz val="10"/>
        <rFont val="Arial MT"/>
        <family val="2"/>
      </rPr>
      <t>41710-01</t>
    </r>
  </si>
  <si>
    <r>
      <rPr>
        <sz val="10"/>
        <rFont val="Arial MT"/>
        <family val="2"/>
      </rPr>
      <t>47057-00</t>
    </r>
  </si>
  <si>
    <r>
      <rPr>
        <sz val="10"/>
        <rFont val="Arial MT"/>
        <family val="2"/>
      </rPr>
      <t>47333-01</t>
    </r>
  </si>
  <si>
    <r>
      <rPr>
        <sz val="10"/>
        <rFont val="Arial MT"/>
        <family val="2"/>
      </rPr>
      <t>47555-00</t>
    </r>
  </si>
  <si>
    <r>
      <rPr>
        <sz val="10"/>
        <rFont val="Arial MT"/>
        <family val="2"/>
      </rPr>
      <t>47566-01</t>
    </r>
  </si>
  <si>
    <r>
      <rPr>
        <sz val="10"/>
        <rFont val="Arial MT"/>
        <family val="2"/>
      </rPr>
      <t>49324-00</t>
    </r>
  </si>
  <si>
    <r>
      <rPr>
        <sz val="10"/>
        <rFont val="Arial MT"/>
        <family val="2"/>
      </rPr>
      <t>57524-02</t>
    </r>
  </si>
  <si>
    <r>
      <rPr>
        <sz val="10"/>
        <rFont val="Arial MT"/>
        <family val="2"/>
      </rPr>
      <t>90399-00</t>
    </r>
  </si>
  <si>
    <r>
      <rPr>
        <sz val="10"/>
        <rFont val="Arial MT"/>
        <family val="2"/>
      </rPr>
      <t>90402-01</t>
    </r>
  </si>
  <si>
    <r>
      <rPr>
        <sz val="10"/>
        <rFont val="Arial MT"/>
        <family val="2"/>
      </rPr>
      <t>90403-00</t>
    </r>
  </si>
  <si>
    <r>
      <rPr>
        <sz val="10"/>
        <rFont val="Arial MT"/>
        <family val="2"/>
      </rPr>
      <t>90440-00</t>
    </r>
  </si>
  <si>
    <r>
      <rPr>
        <sz val="10"/>
        <rFont val="Arial MT"/>
        <family val="2"/>
      </rPr>
      <t>90531-00</t>
    </r>
  </si>
  <si>
    <r>
      <rPr>
        <sz val="10"/>
        <rFont val="Arial MT"/>
        <family val="2"/>
      </rPr>
      <t>92071-00</t>
    </r>
  </si>
  <si>
    <r>
      <rPr>
        <sz val="10"/>
        <rFont val="Arial MT"/>
        <family val="2"/>
      </rPr>
      <t>92104-00</t>
    </r>
  </si>
  <si>
    <r>
      <rPr>
        <sz val="10"/>
        <rFont val="Arial MT"/>
        <family val="2"/>
      </rPr>
      <t>92111-00</t>
    </r>
  </si>
  <si>
    <r>
      <rPr>
        <sz val="10"/>
        <rFont val="Arial MT"/>
        <family val="2"/>
      </rPr>
      <t>92121-00</t>
    </r>
  </si>
  <si>
    <r>
      <rPr>
        <sz val="10"/>
        <rFont val="Arial MT"/>
        <family val="2"/>
      </rPr>
      <t>92132-00</t>
    </r>
  </si>
  <si>
    <r>
      <rPr>
        <sz val="10"/>
        <rFont val="Arial MT"/>
        <family val="2"/>
      </rPr>
      <t>96140-00</t>
    </r>
  </si>
  <si>
    <r>
      <rPr>
        <sz val="10"/>
        <rFont val="Arial MT"/>
        <family val="2"/>
      </rPr>
      <t>96205-06</t>
    </r>
  </si>
  <si>
    <r>
      <rPr>
        <sz val="10"/>
        <rFont val="Arial MT"/>
        <family val="2"/>
      </rPr>
      <t>A58706001</t>
    </r>
  </si>
  <si>
    <r>
      <rPr>
        <sz val="10"/>
        <rFont val="Arial MT"/>
        <family val="2"/>
      </rPr>
      <t>L029363</t>
    </r>
  </si>
  <si>
    <r>
      <rPr>
        <sz val="9"/>
        <rFont val="Arial MT"/>
        <family val="2"/>
      </rPr>
      <t>Konsultativni pregledi</t>
    </r>
  </si>
  <si>
    <r>
      <rPr>
        <sz val="9"/>
        <rFont val="Arial MT"/>
        <family val="2"/>
      </rPr>
      <t>Ostali postupci kod postpartalnog krvarenja</t>
    </r>
  </si>
  <si>
    <r>
      <rPr>
        <sz val="9"/>
        <rFont val="Arial MT"/>
        <family val="2"/>
      </rPr>
      <t xml:space="preserve">Obrada opekotine sa ekscizijom, manje od 10% površine tela je
</t>
    </r>
    <r>
      <rPr>
        <sz val="9"/>
        <rFont val="Arial MT"/>
        <family val="2"/>
      </rPr>
      <t>obrađeno ili ekscidirano</t>
    </r>
  </si>
  <si>
    <r>
      <rPr>
        <sz val="9"/>
        <rFont val="Arial MT"/>
        <family val="2"/>
      </rPr>
      <t>Incizija pljuvačnih žlezda ili kanala</t>
    </r>
  </si>
  <si>
    <r>
      <rPr>
        <sz val="9"/>
        <rFont val="Arial MT"/>
        <family val="2"/>
      </rPr>
      <t>Ekscizija branhijalne ciste</t>
    </r>
  </si>
  <si>
    <r>
      <rPr>
        <sz val="9"/>
        <rFont val="Arial MT"/>
        <family val="2"/>
      </rPr>
      <t xml:space="preserve">Bajpas levog jetrenog žučnog voda uz pomoć Roux-en-Y vijuge
</t>
    </r>
    <r>
      <rPr>
        <sz val="9"/>
        <rFont val="Arial MT"/>
        <family val="2"/>
      </rPr>
      <t>na periferni sistem kanala</t>
    </r>
  </si>
  <si>
    <r>
      <rPr>
        <sz val="9"/>
        <rFont val="Arial MT"/>
        <family val="2"/>
      </rPr>
      <t>Enteroenterostomija</t>
    </r>
  </si>
  <si>
    <r>
      <rPr>
        <sz val="9"/>
        <rFont val="Arial MT"/>
        <family val="2"/>
      </rPr>
      <t>Ekscizija lezije(a) na koži i potkožnom tkivu šake</t>
    </r>
  </si>
  <si>
    <r>
      <rPr>
        <sz val="9"/>
        <rFont val="Arial MT"/>
        <family val="2"/>
      </rPr>
      <t>Fiberoptička kolonoskopija do hepatičke fleksure sa biopsijom</t>
    </r>
  </si>
  <si>
    <r>
      <rPr>
        <sz val="9"/>
        <rFont val="Arial MT"/>
        <family val="2"/>
      </rPr>
      <t>Incizija perianalnog tromba</t>
    </r>
  </si>
  <si>
    <r>
      <rPr>
        <sz val="9"/>
        <rFont val="Arial MT"/>
        <family val="2"/>
      </rPr>
      <t xml:space="preserve">Ugradnja setona za analnu fistulu koja zahvata donju polovinu
</t>
    </r>
    <r>
      <rPr>
        <sz val="9"/>
        <rFont val="Arial MT"/>
        <family val="2"/>
      </rPr>
      <t>analnog sfinktera</t>
    </r>
  </si>
  <si>
    <r>
      <rPr>
        <sz val="9"/>
        <rFont val="Arial MT"/>
        <family val="2"/>
      </rPr>
      <t>Drenaža perianalnog apscesa</t>
    </r>
  </si>
  <si>
    <r>
      <rPr>
        <sz val="9"/>
        <rFont val="Arial MT"/>
        <family val="2"/>
      </rPr>
      <t>Prekid safeno-femoralnog spoja varikoznih vena</t>
    </r>
  </si>
  <si>
    <r>
      <rPr>
        <sz val="9"/>
        <rFont val="Arial MT"/>
        <family val="2"/>
      </rPr>
      <t>Prekid poplitealne vene</t>
    </r>
  </si>
  <si>
    <r>
      <rPr>
        <sz val="9"/>
        <rFont val="Arial MT"/>
        <family val="2"/>
      </rPr>
      <t>Zatvaranje hirurški oblikovane arteriovenske fistule na udovima</t>
    </r>
  </si>
  <si>
    <r>
      <rPr>
        <sz val="9"/>
        <rFont val="Arial MT"/>
        <family val="2"/>
      </rPr>
      <t>Konstrukcija arteriovenske fistule sa protezom</t>
    </r>
  </si>
  <si>
    <r>
      <rPr>
        <sz val="9"/>
        <rFont val="Arial MT"/>
        <family val="2"/>
      </rPr>
      <t>Trombektomija arteriovenske fistule</t>
    </r>
  </si>
  <si>
    <r>
      <rPr>
        <sz val="9"/>
        <rFont val="Arial MT"/>
        <family val="2"/>
      </rPr>
      <t>Ubacivanje intrauterinog uloška (IUD)</t>
    </r>
  </si>
  <si>
    <r>
      <rPr>
        <sz val="9"/>
        <rFont val="Arial MT"/>
        <family val="2"/>
      </rPr>
      <t>Reparacija zadnjeg vaginalnog kompartmana, vaginalni pristup</t>
    </r>
  </si>
  <si>
    <r>
      <rPr>
        <sz val="9"/>
        <rFont val="Arial MT"/>
        <family val="2"/>
      </rPr>
      <t>Laparoskopska salpingektomija, jednostrana</t>
    </r>
  </si>
  <si>
    <r>
      <rPr>
        <sz val="9"/>
        <rFont val="Arial MT"/>
        <family val="2"/>
      </rPr>
      <t>Endoskopsko uklanjanje ureteralnog stenta</t>
    </r>
  </si>
  <si>
    <r>
      <rPr>
        <sz val="9"/>
        <rFont val="Arial MT"/>
        <family val="2"/>
      </rPr>
      <t>Endoskopska biopsija mokraćne bešike</t>
    </r>
  </si>
  <si>
    <r>
      <rPr>
        <sz val="9"/>
        <rFont val="Arial MT"/>
        <family val="2"/>
      </rPr>
      <t>Cistotomija [cistostomija]</t>
    </r>
  </si>
  <si>
    <r>
      <rPr>
        <sz val="9"/>
        <rFont val="Arial MT"/>
        <family val="2"/>
      </rPr>
      <t>Cistolitotomija</t>
    </r>
  </si>
  <si>
    <r>
      <rPr>
        <sz val="9"/>
        <rFont val="Arial MT"/>
        <family val="2"/>
      </rPr>
      <t>Ekscizija ciste epididimisa, jednostrana</t>
    </r>
  </si>
  <si>
    <r>
      <rPr>
        <sz val="9"/>
        <rFont val="Arial MT"/>
        <family val="2"/>
      </rPr>
      <t>Eksploracija skrotalnog sadržaja, jednostrano</t>
    </r>
  </si>
  <si>
    <r>
      <rPr>
        <sz val="9"/>
        <rFont val="Arial MT"/>
        <family val="2"/>
      </rPr>
      <t>Eksploracija skrotalnog sadržaja sa fiksacijom testisa, obostrana</t>
    </r>
  </si>
  <si>
    <r>
      <rPr>
        <sz val="9"/>
        <rFont val="Arial MT"/>
        <family val="2"/>
      </rPr>
      <t>Epididimektomija, jednostrana</t>
    </r>
  </si>
  <si>
    <r>
      <rPr>
        <sz val="9"/>
        <rFont val="Arial MT"/>
        <family val="2"/>
      </rPr>
      <t>Radikalna maksilarna antrostomija, obostrana</t>
    </r>
  </si>
  <si>
    <r>
      <rPr>
        <sz val="9"/>
        <rFont val="Arial MT"/>
        <family val="2"/>
      </rPr>
      <t>Zatvorena repozicija iščašenja patele</t>
    </r>
  </si>
  <si>
    <r>
      <rPr>
        <sz val="9"/>
        <rFont val="Arial MT"/>
        <family val="2"/>
      </rPr>
      <t xml:space="preserve">Otvorena repozicija unutarzglobnog preloma proksimalnog
</t>
    </r>
    <r>
      <rPr>
        <sz val="9"/>
        <rFont val="Arial MT"/>
        <family val="2"/>
      </rPr>
      <t>članka prsta na ruci sa unutrašnjom fiksacijom</t>
    </r>
  </si>
  <si>
    <r>
      <rPr>
        <sz val="9"/>
        <rFont val="Arial MT"/>
        <family val="2"/>
      </rPr>
      <t xml:space="preserve">Zatvorena repozicija preloma medijalnog i lateralnog kondila
</t>
    </r>
    <r>
      <rPr>
        <sz val="9"/>
        <rFont val="Arial MT"/>
        <family val="2"/>
      </rPr>
      <t>tibije</t>
    </r>
  </si>
  <si>
    <r>
      <rPr>
        <sz val="9"/>
        <rFont val="Arial MT"/>
        <family val="2"/>
      </rPr>
      <t>Otvorena repozicija preloma tela tibije sa unutrašnjom fiksacijom</t>
    </r>
  </si>
  <si>
    <r>
      <rPr>
        <sz val="9"/>
        <rFont val="Arial MT"/>
        <family val="2"/>
      </rPr>
      <t>Revizija potpune artroplastike kuka</t>
    </r>
  </si>
  <si>
    <r>
      <rPr>
        <sz val="9"/>
        <rFont val="Arial MT"/>
        <family val="2"/>
      </rPr>
      <t xml:space="preserve">Kompjuterizovana tomografija ciljanog zgloba ekstremiteta
</t>
    </r>
    <r>
      <rPr>
        <sz val="9"/>
        <rFont val="Arial MT"/>
        <family val="2"/>
      </rPr>
      <t>nativno</t>
    </r>
  </si>
  <si>
    <r>
      <rPr>
        <sz val="9"/>
        <rFont val="Arial MT"/>
        <family val="2"/>
      </rPr>
      <t>Radiografija rebara, jednostrano - čitanje</t>
    </r>
  </si>
  <si>
    <r>
      <rPr>
        <sz val="9"/>
        <rFont val="Arial MT"/>
        <family val="2"/>
      </rPr>
      <t>Vežbe za C kičmu</t>
    </r>
  </si>
  <si>
    <r>
      <rPr>
        <sz val="9"/>
        <rFont val="Arial MT"/>
        <family val="2"/>
      </rPr>
      <t>Redukcija torzije testisa ili semene vrpce</t>
    </r>
  </si>
  <si>
    <r>
      <rPr>
        <sz val="9"/>
        <rFont val="Arial MT"/>
        <family val="2"/>
      </rPr>
      <t>Uklanjanje adhezija prepucijuma i glansa penisa</t>
    </r>
  </si>
  <si>
    <r>
      <rPr>
        <sz val="9"/>
        <rFont val="Arial MT"/>
        <family val="2"/>
      </rPr>
      <t>Lokalna ekscizija lezije na penisu</t>
    </r>
  </si>
  <si>
    <r>
      <rPr>
        <sz val="9"/>
        <rFont val="Arial MT"/>
        <family val="2"/>
      </rPr>
      <t>Ekscizija lezija vulve</t>
    </r>
  </si>
  <si>
    <r>
      <rPr>
        <sz val="9"/>
        <rFont val="Arial MT"/>
        <family val="2"/>
      </rPr>
      <t>Trakcija, neklasifikovana na drugom mestu</t>
    </r>
  </si>
  <si>
    <r>
      <rPr>
        <sz val="9"/>
        <rFont val="Arial MT"/>
        <family val="2"/>
      </rPr>
      <t>Manuelna redukcija hernije</t>
    </r>
  </si>
  <si>
    <r>
      <rPr>
        <sz val="9"/>
        <rFont val="Arial MT"/>
        <family val="2"/>
      </rPr>
      <t>Vaginalna štrajfna</t>
    </r>
  </si>
  <si>
    <r>
      <rPr>
        <sz val="9"/>
        <rFont val="Arial MT"/>
        <family val="2"/>
      </rPr>
      <t>Uklanjanje intrauterine štrajfne</t>
    </r>
  </si>
  <si>
    <r>
      <rPr>
        <sz val="9"/>
        <rFont val="Arial MT"/>
        <family val="2"/>
      </rPr>
      <t>Uklanjanje katetera cistostome</t>
    </r>
  </si>
  <si>
    <r>
      <rPr>
        <sz val="9"/>
        <rFont val="Arial MT"/>
        <family val="2"/>
      </rPr>
      <t>Prevlačenje prepucijuma</t>
    </r>
  </si>
  <si>
    <r>
      <rPr>
        <sz val="9"/>
        <rFont val="Arial MT"/>
        <family val="2"/>
      </rPr>
      <t xml:space="preserve">Obuka veština u aktivnostima koje se odnose na brigu o sebi/
</t>
    </r>
    <r>
      <rPr>
        <sz val="9"/>
        <rFont val="Arial MT"/>
        <family val="2"/>
      </rPr>
      <t>samoodržanje</t>
    </r>
  </si>
  <si>
    <r>
      <rPr>
        <sz val="9"/>
        <rFont val="Arial MT"/>
        <family val="2"/>
      </rPr>
      <t>Neki drugi način davanja farmakološkog sredstva, insulin</t>
    </r>
  </si>
  <si>
    <r>
      <rPr>
        <sz val="9"/>
        <rFont val="Arial MT"/>
        <family val="2"/>
      </rPr>
      <t>Intravenska urografija</t>
    </r>
  </si>
  <si>
    <r>
      <rPr>
        <sz val="9"/>
        <rFont val="Arial MT"/>
        <family val="2"/>
      </rPr>
      <t>Pregled uzorka dobijenog FNAB metodom</t>
    </r>
  </si>
  <si>
    <t>96140-00</t>
  </si>
  <si>
    <t>Обука вештина у активностима које се односе на бригу оо себи</t>
  </si>
  <si>
    <t>Поступак одржавања неинвазивне вентилаторне подршке,&gt;=24 сати и 96 сати</t>
  </si>
  <si>
    <t>FF</t>
  </si>
  <si>
    <t>Интрамускуларно давање фармак.средства стероид</t>
  </si>
  <si>
    <t>Орално давање фармак.средства</t>
  </si>
  <si>
    <t>Удружене здравствене процедуре -психологија</t>
  </si>
  <si>
    <t xml:space="preserve">Ситуационо професионално саветовање или подучавање </t>
  </si>
  <si>
    <t>Неки други начин давања фармаколошког средства,стероид</t>
  </si>
  <si>
    <t xml:space="preserve">Служба интерне медицине </t>
  </si>
  <si>
    <t>Ултразвучна дијагностика (9 апарата и 3 смене)</t>
  </si>
  <si>
    <t>Доплер* (4 апарата и 2 смене)</t>
  </si>
  <si>
    <t>ЦТ Скенер (1 апарат и 3 смене)</t>
  </si>
  <si>
    <t>Ендоскопска сала( 2  апарата и 1 смена)</t>
  </si>
  <si>
    <t>56625003</t>
  </si>
  <si>
    <t>Компијутеризована томографија циљаног зглоба, екстремитета -нативно.</t>
  </si>
  <si>
    <t>58521011</t>
  </si>
  <si>
    <t>Радиографија ребара једнострано -читање</t>
  </si>
  <si>
    <t>Радиографија ребара обострано-читање</t>
  </si>
  <si>
    <t>А58706001</t>
  </si>
  <si>
    <t>Интравенска урографија</t>
  </si>
  <si>
    <t>Саветовање или подучавање обризи о самом себи</t>
  </si>
  <si>
    <t>Ендотрахеала интубација ,једнолуменски тубус</t>
  </si>
  <si>
    <t>Репарација ингвиналне херније,једнострана</t>
  </si>
  <si>
    <t>90399-00</t>
  </si>
  <si>
    <t>Редукција торзије тестиса или семене врпце</t>
  </si>
  <si>
    <t>90403-00</t>
  </si>
  <si>
    <t>Локална ексцизије лезије на пенису</t>
  </si>
  <si>
    <t>Цистотомија (цистостомија)</t>
  </si>
  <si>
    <t>90402-01</t>
  </si>
  <si>
    <t>Уклањање адхезија препуцијума и гланса пениса</t>
  </si>
  <si>
    <t xml:space="preserve">Ексцизија лезије на кожи и поткожном ткиву остали хобласти </t>
  </si>
  <si>
    <t>30286-00</t>
  </si>
  <si>
    <t>Ексцизија банхијалне цисте</t>
  </si>
  <si>
    <t>Интрамускуларно давање фармак.средствс,антинеопластично стредство</t>
  </si>
  <si>
    <t>30375-07</t>
  </si>
  <si>
    <t>34130-00</t>
  </si>
  <si>
    <t>Затварање хирушки обликоване артерио-венске фистуле на удовима</t>
  </si>
  <si>
    <t>34509-01</t>
  </si>
  <si>
    <t>34512-01</t>
  </si>
  <si>
    <t>Конструкција артериовенске фистуле са протезом</t>
  </si>
  <si>
    <t>34515-00</t>
  </si>
  <si>
    <t>Тромбектомија артерио-венске фистуле</t>
  </si>
  <si>
    <t>Ексцизија лезије на кожи и поткожном ткиву шаке</t>
  </si>
  <si>
    <t>Обрада нокта на прсту прсту</t>
  </si>
  <si>
    <t>30466-00</t>
  </si>
  <si>
    <t>Бајпас левог јетреног жучног вода уз помоћ Роуксен  вијуге</t>
  </si>
  <si>
    <t>32159-01</t>
  </si>
  <si>
    <t>Уградња сетона за аналну фистулу која захвата доњу половину аналног сфинктера</t>
  </si>
  <si>
    <t>32508-00</t>
  </si>
  <si>
    <t>Прекид сафено-феморалног споја варикозних вена</t>
  </si>
  <si>
    <t>34103-19</t>
  </si>
  <si>
    <t>Прекид поплитеалне вене</t>
  </si>
  <si>
    <t>47566-01</t>
  </si>
  <si>
    <t>Отворена репозиција прелома тела тибије са унутрашњом фиксацијом</t>
  </si>
  <si>
    <t>47333-01</t>
  </si>
  <si>
    <t>Отворена репозиција унутарзглобног прелома проксималног чланка прста на руци</t>
  </si>
  <si>
    <t>96205-06</t>
  </si>
  <si>
    <t>Неки други начин давања фармак. средства, инсулин</t>
  </si>
  <si>
    <t>90531-00</t>
  </si>
  <si>
    <t>Тракција ,некласификована на другом месту</t>
  </si>
  <si>
    <t>Постпартална евакуација садржаја материце дилатацијом цервикалног</t>
  </si>
  <si>
    <t>16567-00</t>
  </si>
  <si>
    <t>Остали поступци код постпарталног крварења</t>
  </si>
  <si>
    <t>90440-00</t>
  </si>
  <si>
    <t>Ексцизија лезија вулве</t>
  </si>
  <si>
    <t>Социотерапијски  рад са члановима породице или колектива</t>
  </si>
  <si>
    <t>92111-00</t>
  </si>
  <si>
    <t>Уклањање интраутериног штрајфне</t>
  </si>
  <si>
    <t>2*</t>
  </si>
  <si>
    <t>1*</t>
  </si>
  <si>
    <t xml:space="preserve">*ДНЕВНА БОЛНИЦА СЕ СПРОВОДИ НА ОДЕЉЕНСКИМ ПОСТЕЉАМА  </t>
  </si>
  <si>
    <t>* ОСИМ ОНКОЛОГИЈЕ КОЈА ИМА 5 ПОСТЕЉА  И ДИЈАЛИЗЕ СА 16 ДИЈАЛИЗНИХ МЕСТА</t>
  </si>
  <si>
    <t>ОД  15.04. 2022.  БОЛНИЦА   НИЈЕ У КОВИД СИСТЕМУ</t>
  </si>
  <si>
    <t>Gemnil</t>
  </si>
  <si>
    <t>1x200mg</t>
  </si>
  <si>
    <t xml:space="preserve">ОД 01.10.2022 ДИЈАЛИЗНИ ПАЦИЈЕНТИ СЕ ОТПУШТАЈУ СВАКОГ ДАНА </t>
  </si>
  <si>
    <t>‚‚</t>
  </si>
  <si>
    <t>Opšta bolnica "Stefan Visoki"  Smederevska Palanka</t>
  </si>
  <si>
    <t>интерно одељење</t>
  </si>
  <si>
    <t>одсек за кардиологију</t>
  </si>
  <si>
    <t>одељење за пнеумофтизиологију</t>
  </si>
  <si>
    <t>одељење за инфективне болести</t>
  </si>
  <si>
    <t>Дерматовенерологија</t>
  </si>
  <si>
    <t>одељење за неурологију</t>
  </si>
  <si>
    <t>служба за педијатрију</t>
  </si>
  <si>
    <t>одељење за неонатологију</t>
  </si>
  <si>
    <t>служба за психијатрију</t>
  </si>
  <si>
    <t>одељење за општу хирургију</t>
  </si>
  <si>
    <t>хируршка интензивна нега</t>
  </si>
  <si>
    <t>операциони блок са стерилизацијом</t>
  </si>
  <si>
    <t>одељење за ортопедију са трауматологијом</t>
  </si>
  <si>
    <t>одељење за урологију</t>
  </si>
  <si>
    <t>одељење за ОРЛ</t>
  </si>
  <si>
    <t>одељење за офталмологију</t>
  </si>
  <si>
    <t>Палијативна нега и служба за прод.болничко лечење</t>
  </si>
  <si>
    <t>служба за гинекол. и акушерство</t>
  </si>
  <si>
    <t>Ургентно пријемно</t>
  </si>
  <si>
    <t>Управа</t>
  </si>
  <si>
    <t>Онкологија дневна бол</t>
  </si>
  <si>
    <t>*За дијализе се попуњавају дијализна места</t>
  </si>
  <si>
    <t>ЗА 2023. ГОДИНУ</t>
  </si>
  <si>
    <t>Израдила</t>
  </si>
  <si>
    <t>В.Д. ДИРЕКТОРА</t>
  </si>
  <si>
    <t>Хелена Миловановић</t>
  </si>
  <si>
    <t>ВД ДИРЕКТОРА</t>
  </si>
  <si>
    <t>L000851</t>
  </si>
  <si>
    <t>Витамин Б12 у серуму-плазми</t>
  </si>
  <si>
    <t>L000950</t>
  </si>
  <si>
    <t>Витамин  Д3 у серуму-платми</t>
  </si>
  <si>
    <t>L002139</t>
  </si>
  <si>
    <t>Дехидроепијандростерон-сулфат у серуму и плази</t>
  </si>
  <si>
    <t>L002295</t>
  </si>
  <si>
    <t>Естрадиол укупан у сеуму-плазми</t>
  </si>
  <si>
    <t>L002410</t>
  </si>
  <si>
    <t>Фоликулостимулирајуци хормон ФСХ у серуму-плазми</t>
  </si>
  <si>
    <t>L003764</t>
  </si>
  <si>
    <t>L004523</t>
  </si>
  <si>
    <t>Липаза у серуму</t>
  </si>
  <si>
    <t>L004622</t>
  </si>
  <si>
    <t>Лутеинизирајући хормон ЛХ у сеуму -плази</t>
  </si>
  <si>
    <t>L005710</t>
  </si>
  <si>
    <t>Стероид везујући глобулин у серуму -плазми</t>
  </si>
  <si>
    <t>L005801</t>
  </si>
  <si>
    <t>Тестостерон,укупан у серуму -плазми</t>
  </si>
  <si>
    <t>L005892</t>
  </si>
  <si>
    <t>Тироглобулин ТГ у серуми-плазми</t>
  </si>
  <si>
    <t>L017270</t>
  </si>
  <si>
    <t>Антитела на тиреоглобулин анти -ТГ</t>
  </si>
  <si>
    <t>Полипектомија грлића</t>
  </si>
  <si>
    <t xml:space="preserve">Друго психосоцијално </t>
  </si>
  <si>
    <t>56401003</t>
  </si>
  <si>
    <t>Компијутеризована томографија-урографија</t>
  </si>
  <si>
    <t>58718001</t>
  </si>
  <si>
    <t>Ретрограднацистографија-читанје</t>
  </si>
  <si>
    <t>А58718-00</t>
  </si>
  <si>
    <t>L029363</t>
  </si>
  <si>
    <t>Преглед узорка добијеног фнап методом</t>
  </si>
  <si>
    <t>Компијутеризована томографија орбите и мозга</t>
  </si>
  <si>
    <t>59739-02</t>
  </si>
  <si>
    <t>Синографија ретроперитонеума</t>
  </si>
  <si>
    <t>38418-01</t>
  </si>
  <si>
    <t>Биопсија плеуре</t>
  </si>
  <si>
    <t>34106-16</t>
  </si>
  <si>
    <t>Прекид радијалне вене</t>
  </si>
  <si>
    <t>32504-01</t>
  </si>
  <si>
    <t>Прекид висеструких притока варикозних вена</t>
  </si>
  <si>
    <t>Орално давањефармаколошког средства анти-инфективно</t>
  </si>
  <si>
    <t>Инцизија меког ткива ,некласификована на другом месту</t>
  </si>
  <si>
    <t>47564-01</t>
  </si>
  <si>
    <t>Затворена репозиција фрактуре фибуле</t>
  </si>
  <si>
    <t>90142-02</t>
  </si>
  <si>
    <t>Остале репарације на увули</t>
  </si>
  <si>
    <t>Заустављање крварења из задњег дела носа тампонадом и-иликаутеризацијом</t>
  </si>
  <si>
    <t>30020-00</t>
  </si>
  <si>
    <t xml:space="preserve">Обрада опекотине са ексцизијом 10% и више површине тела је обрађено </t>
  </si>
  <si>
    <t>Обрада нокта на прсти</t>
  </si>
  <si>
    <t>Испирање катетера ,некласиф. На другом месту</t>
  </si>
  <si>
    <t>Инфилтрација  локалног анестетика АСА10</t>
  </si>
  <si>
    <t>42644-02</t>
  </si>
  <si>
    <t>Уклањање дубинског страног тела из беоњаче</t>
  </si>
  <si>
    <t>U8183238</t>
  </si>
  <si>
    <t>36549-00</t>
  </si>
  <si>
    <t>Уретеролитотомија</t>
  </si>
  <si>
    <t>36591-04</t>
  </si>
  <si>
    <t>Реимплантација уретера у мокраћну бешику</t>
  </si>
  <si>
    <t>Субкутано давање фармак. Средства ,друго инекласиф.фармак. Средство</t>
  </si>
  <si>
    <t>Интравенско давање фармаколошког средства ,антидот</t>
  </si>
  <si>
    <t>Пасивна имунизација са рх (д)  имуноглобулином</t>
  </si>
  <si>
    <t>Вежбе за корекције хода и баланса</t>
  </si>
  <si>
    <t>Друго психоционално</t>
  </si>
  <si>
    <t>Фибероптичка колоноскопија са биопсијом</t>
  </si>
  <si>
    <t xml:space="preserve">                                         Број дијализа за континуирану амбулантну перитонеумску дијализу не улази у фактуру</t>
  </si>
  <si>
    <t>mitomicin</t>
  </si>
  <si>
    <t>L01DC03</t>
  </si>
  <si>
    <t>Mitomicin</t>
  </si>
  <si>
    <r>
      <rPr>
        <sz val="9"/>
        <rFont val="Arial MT"/>
        <family val="2"/>
      </rPr>
      <t>Infiltraciona anestezija</t>
    </r>
  </si>
  <si>
    <r>
      <rPr>
        <sz val="9"/>
        <rFont val="Arial MT"/>
        <family val="2"/>
      </rPr>
      <t>Višak naplaćeno</t>
    </r>
  </si>
  <si>
    <r>
      <rPr>
        <sz val="10"/>
        <rFont val="Arial MT"/>
        <family val="2"/>
      </rPr>
      <t>13100-00bc</t>
    </r>
  </si>
  <si>
    <r>
      <rPr>
        <sz val="9"/>
        <rFont val="Arial MT"/>
        <family val="2"/>
      </rPr>
      <t>Hemodijaliza bez cene</t>
    </r>
  </si>
  <si>
    <r>
      <rPr>
        <sz val="10"/>
        <rFont val="Arial MT"/>
        <family val="2"/>
      </rPr>
      <t>13400-00</t>
    </r>
  </si>
  <si>
    <r>
      <rPr>
        <sz val="9"/>
        <rFont val="Arial MT"/>
        <family val="2"/>
      </rPr>
      <t>Kardioverzija</t>
    </r>
  </si>
  <si>
    <r>
      <rPr>
        <sz val="10"/>
        <rFont val="Arial MT"/>
        <family val="2"/>
      </rPr>
      <t>16511-00</t>
    </r>
  </si>
  <si>
    <r>
      <rPr>
        <sz val="9"/>
        <rFont val="Arial MT"/>
        <family val="2"/>
      </rPr>
      <t>Primena serklaža na grlić materice</t>
    </r>
  </si>
  <si>
    <r>
      <rPr>
        <sz val="9"/>
        <rFont val="Arial MT"/>
        <family val="2"/>
      </rPr>
      <t xml:space="preserve">Konsultacija sa lekarima vezana za farmakoterapiju (uslugu
</t>
    </r>
    <r>
      <rPr>
        <sz val="9"/>
        <rFont val="Arial MT"/>
        <family val="2"/>
      </rPr>
      <t>obavlja specijalista)</t>
    </r>
  </si>
  <si>
    <r>
      <rPr>
        <sz val="9"/>
        <rFont val="Arial MT"/>
        <family val="2"/>
      </rPr>
      <t>Prvi pregled kardiologa</t>
    </r>
  </si>
  <si>
    <r>
      <rPr>
        <sz val="10"/>
        <rFont val="Arial MT"/>
        <family val="2"/>
      </rPr>
      <t>30014-00</t>
    </r>
  </si>
  <si>
    <r>
      <rPr>
        <sz val="9"/>
        <rFont val="Arial MT"/>
        <family val="2"/>
      </rPr>
      <t>Previjanje opekotine, 10% i više posto površine tela je previjeno</t>
    </r>
  </si>
  <si>
    <r>
      <rPr>
        <sz val="10"/>
        <rFont val="Arial MT"/>
        <family val="2"/>
      </rPr>
      <t>30020-00</t>
    </r>
  </si>
  <si>
    <r>
      <rPr>
        <sz val="9"/>
        <rFont val="Arial MT"/>
        <family val="2"/>
      </rPr>
      <t xml:space="preserve">Obrada opekotine sa ekscizijom, 10% i više površine tela je
</t>
    </r>
    <r>
      <rPr>
        <sz val="9"/>
        <rFont val="Arial MT"/>
        <family val="2"/>
      </rPr>
      <t>obrađeno ili ekscidirano</t>
    </r>
  </si>
  <si>
    <r>
      <rPr>
        <sz val="10"/>
        <rFont val="Arial MT"/>
        <family val="2"/>
      </rPr>
      <t>30023-00</t>
    </r>
  </si>
  <si>
    <r>
      <rPr>
        <sz val="9"/>
        <rFont val="Arial MT"/>
        <family val="2"/>
      </rPr>
      <t>Ekscizijski debridman mekog tkiva</t>
    </r>
  </si>
  <si>
    <r>
      <rPr>
        <sz val="10"/>
        <rFont val="Arial MT"/>
        <family val="2"/>
      </rPr>
      <t>30032-00</t>
    </r>
  </si>
  <si>
    <r>
      <rPr>
        <sz val="9"/>
        <rFont val="Arial MT"/>
        <family val="2"/>
      </rPr>
      <t xml:space="preserve">Reparacija rane na koži i potkožnom tkivu lica ili vrata,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</si>
  <si>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30052-03</t>
    </r>
  </si>
  <si>
    <r>
      <rPr>
        <sz val="9"/>
        <rFont val="Arial MT"/>
        <family val="2"/>
      </rPr>
      <t>Reparacija rane nosa</t>
    </r>
  </si>
  <si>
    <r>
      <rPr>
        <sz val="10"/>
        <rFont val="Arial MT"/>
        <family val="2"/>
      </rPr>
      <t>30075-01</t>
    </r>
  </si>
  <si>
    <r>
      <rPr>
        <sz val="9"/>
        <rFont val="Arial MT"/>
        <family val="2"/>
      </rPr>
      <t>Biopsija mekog tkiva</t>
    </r>
  </si>
  <si>
    <r>
      <rPr>
        <sz val="10"/>
        <rFont val="Arial MT"/>
        <family val="2"/>
      </rPr>
      <t>30332-00</t>
    </r>
  </si>
  <si>
    <r>
      <rPr>
        <sz val="9"/>
        <rFont val="Arial MT"/>
        <family val="2"/>
      </rPr>
      <t>Ekscizija limfnog čvora aksile</t>
    </r>
  </si>
  <si>
    <r>
      <rPr>
        <sz val="10"/>
        <rFont val="Arial MT"/>
        <family val="2"/>
      </rPr>
      <t>30373-00</t>
    </r>
  </si>
  <si>
    <r>
      <rPr>
        <sz val="9"/>
        <rFont val="Arial MT"/>
        <family val="2"/>
      </rPr>
      <t>Eksplorativna laparotomija</t>
    </r>
  </si>
  <si>
    <r>
      <rPr>
        <sz val="10"/>
        <rFont val="Arial MT"/>
        <family val="2"/>
      </rPr>
      <t>30375-29</t>
    </r>
  </si>
  <si>
    <r>
      <rPr>
        <sz val="9"/>
        <rFont val="Arial MT"/>
        <family val="2"/>
      </rPr>
      <t>Privremena ileostoma</t>
    </r>
  </si>
  <si>
    <r>
      <rPr>
        <sz val="10"/>
        <rFont val="Arial MT"/>
        <family val="2"/>
      </rPr>
      <t>30385-00</t>
    </r>
  </si>
  <si>
    <r>
      <rPr>
        <sz val="9"/>
        <rFont val="Arial MT"/>
        <family val="2"/>
      </rPr>
      <t>Postoperativna relaparotomija</t>
    </r>
  </si>
  <si>
    <r>
      <rPr>
        <sz val="10"/>
        <rFont val="Arial MT"/>
        <family val="2"/>
      </rPr>
      <t>30392-00</t>
    </r>
  </si>
  <si>
    <r>
      <rPr>
        <sz val="9"/>
        <rFont val="Arial MT"/>
        <family val="2"/>
      </rPr>
      <t>Otklanjanje najvećeg dela intraabdominalnih lezija (debulking)</t>
    </r>
  </si>
  <si>
    <r>
      <rPr>
        <sz val="10"/>
        <rFont val="Arial MT"/>
        <family val="2"/>
      </rPr>
      <t>30446-00</t>
    </r>
  </si>
  <si>
    <r>
      <rPr>
        <sz val="9"/>
        <rFont val="Arial MT"/>
        <family val="2"/>
      </rPr>
      <t xml:space="preserve">Laparoskopska holecistektomija koja prethodi otvorenoj
</t>
    </r>
    <r>
      <rPr>
        <sz val="9"/>
        <rFont val="Arial MT"/>
        <family val="2"/>
      </rPr>
      <t>holecistektomiji</t>
    </r>
  </si>
  <si>
    <r>
      <rPr>
        <sz val="10"/>
        <rFont val="Arial MT"/>
        <family val="2"/>
      </rPr>
      <t>30473-03</t>
    </r>
  </si>
  <si>
    <r>
      <rPr>
        <sz val="9"/>
        <rFont val="Arial MT"/>
        <family val="2"/>
      </rPr>
      <t>Ezofagoskopija</t>
    </r>
  </si>
  <si>
    <r>
      <rPr>
        <sz val="10"/>
        <rFont val="Arial MT"/>
        <family val="2"/>
      </rPr>
      <t>30515-01</t>
    </r>
  </si>
  <si>
    <r>
      <rPr>
        <sz val="9"/>
        <rFont val="Arial MT"/>
        <family val="2"/>
      </rPr>
      <t>Enterokolostomija</t>
    </r>
  </si>
  <si>
    <r>
      <rPr>
        <sz val="10"/>
        <rFont val="Arial MT"/>
        <family val="2"/>
      </rPr>
      <t>30597-00</t>
    </r>
  </si>
  <si>
    <r>
      <rPr>
        <sz val="9"/>
        <rFont val="Arial MT"/>
        <family val="2"/>
      </rPr>
      <t>Splenektomija</t>
    </r>
  </si>
  <si>
    <r>
      <rPr>
        <sz val="10"/>
        <rFont val="Arial MT"/>
        <family val="2"/>
      </rPr>
      <t>31462-00</t>
    </r>
  </si>
  <si>
    <r>
      <rPr>
        <sz val="9"/>
        <rFont val="Arial MT"/>
        <family val="2"/>
      </rPr>
      <t>Ugradnja katetera za „ feeding“ jejunostomiju</t>
    </r>
  </si>
  <si>
    <r>
      <rPr>
        <sz val="10"/>
        <rFont val="Arial MT"/>
        <family val="2"/>
      </rPr>
      <t>31551-00</t>
    </r>
  </si>
  <si>
    <r>
      <rPr>
        <sz val="9"/>
        <rFont val="Arial MT"/>
        <family val="2"/>
      </rPr>
      <t>Incizija i drenaža dojke</t>
    </r>
  </si>
  <si>
    <r>
      <rPr>
        <sz val="10"/>
        <rFont val="Arial MT"/>
        <family val="2"/>
      </rPr>
      <t>32000-00</t>
    </r>
  </si>
  <si>
    <r>
      <rPr>
        <sz val="9"/>
        <rFont val="Arial MT"/>
        <family val="2"/>
      </rPr>
      <t>Ograničena resekcija debelog creva sa formiranjem stome</t>
    </r>
  </si>
  <si>
    <r>
      <rPr>
        <sz val="10"/>
        <rFont val="Arial MT"/>
        <family val="2"/>
      </rPr>
      <t>32504-01</t>
    </r>
  </si>
  <si>
    <r>
      <rPr>
        <sz val="9"/>
        <rFont val="Arial MT"/>
        <family val="2"/>
      </rPr>
      <t>Prekid višestrukih pritoka varikoznih vena</t>
    </r>
  </si>
  <si>
    <r>
      <rPr>
        <sz val="10"/>
        <rFont val="Arial MT"/>
        <family val="2"/>
      </rPr>
      <t>34106-16</t>
    </r>
  </si>
  <si>
    <r>
      <rPr>
        <sz val="9"/>
        <rFont val="Arial MT"/>
        <family val="2"/>
      </rPr>
      <t>Prekid radijalne vene</t>
    </r>
  </si>
  <si>
    <r>
      <rPr>
        <sz val="10"/>
        <rFont val="Arial MT"/>
        <family val="2"/>
      </rPr>
      <t>35507-01</t>
    </r>
  </si>
  <si>
    <r>
      <rPr>
        <sz val="9"/>
        <rFont val="Arial MT"/>
        <family val="2"/>
      </rPr>
      <t>Destrukcija bradavica vulve</t>
    </r>
  </si>
  <si>
    <r>
      <rPr>
        <sz val="10"/>
        <rFont val="Arial MT"/>
        <family val="2"/>
      </rPr>
      <t>35539-03</t>
    </r>
  </si>
  <si>
    <r>
      <rPr>
        <sz val="9"/>
        <rFont val="Arial MT"/>
        <family val="2"/>
      </rPr>
      <t>Biopsija vagine</t>
    </r>
  </si>
  <si>
    <r>
      <rPr>
        <sz val="10"/>
        <rFont val="Arial MT"/>
        <family val="2"/>
      </rPr>
      <t>35599-00</t>
    </r>
  </si>
  <si>
    <r>
      <rPr>
        <sz val="9"/>
        <rFont val="Arial MT"/>
        <family val="2"/>
      </rPr>
      <t>Sling procedure kod stres inkontinencije kod žena</t>
    </r>
  </si>
  <si>
    <r>
      <rPr>
        <sz val="10"/>
        <rFont val="Arial MT"/>
        <family val="2"/>
      </rPr>
      <t>35618-00</t>
    </r>
  </si>
  <si>
    <r>
      <rPr>
        <sz val="9"/>
        <rFont val="Arial MT"/>
        <family val="2"/>
      </rPr>
      <t>Konizacija grlića materice</t>
    </r>
  </si>
  <si>
    <r>
      <rPr>
        <sz val="10"/>
        <rFont val="Arial MT"/>
        <family val="2"/>
      </rPr>
      <t>36516-01</t>
    </r>
  </si>
  <si>
    <r>
      <rPr>
        <sz val="9"/>
        <rFont val="Arial MT"/>
        <family val="2"/>
      </rPr>
      <t>Nefrektomija jednostrana</t>
    </r>
  </si>
  <si>
    <r>
      <rPr>
        <sz val="10"/>
        <rFont val="Arial MT"/>
        <family val="2"/>
      </rPr>
      <t>36549-00</t>
    </r>
  </si>
  <si>
    <r>
      <rPr>
        <sz val="9"/>
        <rFont val="Arial MT"/>
        <family val="2"/>
      </rPr>
      <t>Ureterolitotomija</t>
    </r>
  </si>
  <si>
    <r>
      <rPr>
        <sz val="10"/>
        <rFont val="Arial MT"/>
        <family val="2"/>
      </rPr>
      <t>36561-00</t>
    </r>
  </si>
  <si>
    <r>
      <rPr>
        <sz val="9"/>
        <rFont val="Arial MT"/>
        <family val="2"/>
      </rPr>
      <t>Zatvorena biopsija bubrega</t>
    </r>
  </si>
  <si>
    <r>
      <rPr>
        <sz val="10"/>
        <rFont val="Arial MT"/>
        <family val="2"/>
      </rPr>
      <t>36579-01</t>
    </r>
  </si>
  <si>
    <r>
      <rPr>
        <sz val="9"/>
        <rFont val="Arial MT"/>
        <family val="2"/>
      </rPr>
      <t>Parcijalna ureterektomija</t>
    </r>
  </si>
  <si>
    <r>
      <rPr>
        <sz val="10"/>
        <rFont val="Arial MT"/>
        <family val="2"/>
      </rPr>
      <t>36591-04</t>
    </r>
  </si>
  <si>
    <r>
      <rPr>
        <sz val="9"/>
        <rFont val="Arial MT"/>
        <family val="2"/>
      </rPr>
      <t xml:space="preserve">Reimplantacija uretera u mokraćnu bešiku psoas hitch
</t>
    </r>
    <r>
      <rPr>
        <sz val="9"/>
        <rFont val="Arial MT"/>
        <family val="2"/>
      </rPr>
      <t>(jednostrana)</t>
    </r>
  </si>
  <si>
    <r>
      <rPr>
        <sz val="10"/>
        <rFont val="Arial MT"/>
        <family val="2"/>
      </rPr>
      <t>36800-01</t>
    </r>
  </si>
  <si>
    <r>
      <rPr>
        <sz val="9"/>
        <rFont val="Arial MT"/>
        <family val="2"/>
      </rPr>
      <t>Zamena stalnog urinarnog katetera</t>
    </r>
  </si>
  <si>
    <r>
      <rPr>
        <sz val="10"/>
        <rFont val="Arial MT"/>
        <family val="2"/>
      </rPr>
      <t>37000-01</t>
    </r>
  </si>
  <si>
    <r>
      <rPr>
        <sz val="9"/>
        <rFont val="Arial MT"/>
        <family val="2"/>
      </rPr>
      <t>Parcijalna ekscizija mokraćne bešike</t>
    </r>
  </si>
  <si>
    <r>
      <rPr>
        <sz val="10"/>
        <rFont val="Arial MT"/>
        <family val="2"/>
      </rPr>
      <t>37004-03</t>
    </r>
  </si>
  <si>
    <r>
      <rPr>
        <sz val="9"/>
        <rFont val="Arial MT"/>
        <family val="2"/>
      </rPr>
      <t>Reparacija rupture mokraćne bešike</t>
    </r>
  </si>
  <si>
    <r>
      <rPr>
        <sz val="10"/>
        <rFont val="Arial MT"/>
        <family val="2"/>
      </rPr>
      <t>37011-00</t>
    </r>
  </si>
  <si>
    <r>
      <rPr>
        <sz val="9"/>
        <rFont val="Arial MT"/>
        <family val="2"/>
      </rPr>
      <t>Perkutana cistotomija [cistostomija]</t>
    </r>
  </si>
  <si>
    <r>
      <rPr>
        <sz val="10"/>
        <rFont val="Arial MT"/>
        <family val="2"/>
      </rPr>
      <t>38418-01</t>
    </r>
  </si>
  <si>
    <r>
      <rPr>
        <sz val="9"/>
        <rFont val="Arial MT"/>
        <family val="2"/>
      </rPr>
      <t>Biopsija pleure</t>
    </r>
  </si>
  <si>
    <r>
      <rPr>
        <sz val="10"/>
        <rFont val="Arial MT"/>
        <family val="2"/>
      </rPr>
      <t>38812-00</t>
    </r>
  </si>
  <si>
    <r>
      <rPr>
        <sz val="9"/>
        <rFont val="Arial MT"/>
        <family val="2"/>
      </rPr>
      <t>Perkutana biopsija pluća iglom</t>
    </r>
  </si>
  <si>
    <r>
      <rPr>
        <sz val="10"/>
        <rFont val="Arial MT"/>
        <family val="2"/>
      </rPr>
      <t>41500-00</t>
    </r>
  </si>
  <si>
    <r>
      <rPr>
        <sz val="9"/>
        <rFont val="Arial MT"/>
        <family val="2"/>
      </rPr>
      <t>Uklanjanje stranog tela iz spoljašnjeg slušnog kanala bez incizije</t>
    </r>
  </si>
  <si>
    <r>
      <rPr>
        <sz val="10"/>
        <rFont val="Arial MT"/>
        <family val="2"/>
      </rPr>
      <t>41626-01</t>
    </r>
  </si>
  <si>
    <r>
      <rPr>
        <sz val="9"/>
        <rFont val="Arial MT"/>
        <family val="2"/>
      </rPr>
      <t>Miringotomija, obostrana</t>
    </r>
  </si>
  <si>
    <r>
      <rPr>
        <sz val="10"/>
        <rFont val="Arial MT"/>
        <family val="2"/>
      </rPr>
      <t>41656-00</t>
    </r>
  </si>
  <si>
    <r>
      <rPr>
        <sz val="9"/>
        <rFont val="Arial MT"/>
        <family val="2"/>
      </rPr>
      <t xml:space="preserve">Zaustavljanje krvarenja iz zadnjeg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</si>
  <si>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41659-00</t>
    </r>
  </si>
  <si>
    <r>
      <rPr>
        <sz val="9"/>
        <rFont val="Arial MT"/>
        <family val="2"/>
      </rPr>
      <t>Odstranjivanje stranog tela nosa</t>
    </r>
  </si>
  <si>
    <r>
      <rPr>
        <sz val="10"/>
        <rFont val="Arial MT"/>
        <family val="2"/>
      </rPr>
      <t>41692-01</t>
    </r>
  </si>
  <si>
    <r>
      <rPr>
        <sz val="9"/>
        <rFont val="Arial MT"/>
        <family val="2"/>
      </rPr>
      <t>Submukozna resekcija nosne školjke, obostrana</t>
    </r>
  </si>
  <si>
    <r>
      <rPr>
        <sz val="10"/>
        <rFont val="Arial MT"/>
        <family val="2"/>
      </rPr>
      <t>41761-00</t>
    </r>
  </si>
  <si>
    <r>
      <rPr>
        <sz val="9"/>
        <rFont val="Arial MT"/>
        <family val="2"/>
      </rPr>
      <t>Pregled nosne šupljine i/ili postnazalnog prostora sa biopsijom</t>
    </r>
  </si>
  <si>
    <r>
      <rPr>
        <sz val="10"/>
        <rFont val="Arial MT"/>
        <family val="2"/>
      </rPr>
      <t>42632-02</t>
    </r>
  </si>
  <si>
    <r>
      <rPr>
        <sz val="9"/>
        <rFont val="Arial MT"/>
        <family val="2"/>
      </rPr>
      <t>Reparacija laceracije konjunktive</t>
    </r>
  </si>
  <si>
    <r>
      <rPr>
        <sz val="10"/>
        <rFont val="Arial MT"/>
        <family val="2"/>
      </rPr>
      <t>42644-02</t>
    </r>
  </si>
  <si>
    <r>
      <rPr>
        <sz val="9"/>
        <rFont val="Arial MT"/>
        <family val="2"/>
      </rPr>
      <t>Uklanjanje dubinskog stranog tela iz beonjače</t>
    </r>
  </si>
  <si>
    <r>
      <rPr>
        <sz val="10"/>
        <rFont val="Arial MT"/>
        <family val="2"/>
      </rPr>
      <t>42702-03</t>
    </r>
  </si>
  <si>
    <r>
      <rPr>
        <sz val="9"/>
        <rFont val="Arial MT"/>
        <family val="2"/>
      </rPr>
      <t>Ekstrakapsularna ekstrakcija prirodnog sočiva tehnikom jednostavne aspiracije (i irigacije) sa insercijom ostalih veštačkih sočiva</t>
    </r>
  </si>
  <si>
    <r>
      <rPr>
        <sz val="10"/>
        <rFont val="Arial MT"/>
        <family val="2"/>
      </rPr>
      <t>45659-00</t>
    </r>
  </si>
  <si>
    <r>
      <rPr>
        <sz val="9"/>
        <rFont val="Arial MT"/>
        <family val="2"/>
      </rPr>
      <t>Korekcija klempavog uva</t>
    </r>
  </si>
  <si>
    <r>
      <rPr>
        <sz val="10"/>
        <rFont val="Arial MT"/>
        <family val="2"/>
      </rPr>
      <t>46432-00</t>
    </r>
  </si>
  <si>
    <r>
      <rPr>
        <sz val="9"/>
        <rFont val="Arial MT"/>
        <family val="2"/>
      </rPr>
      <t>Primarna reparacija tetive fleksora šake, distalno od fibrozne ovojnice tetiva fleksora prstiju (u nivou metakarpalnih glavica, A1 puli)</t>
    </r>
  </si>
  <si>
    <r>
      <rPr>
        <sz val="10"/>
        <rFont val="Arial MT"/>
        <family val="2"/>
      </rPr>
      <t>47300-00</t>
    </r>
  </si>
  <si>
    <r>
      <rPr>
        <sz val="9"/>
        <rFont val="Arial MT"/>
        <family val="2"/>
      </rPr>
      <t>Zatvorena repozicija preloma distalnog članka prsta na ruci</t>
    </r>
  </si>
  <si>
    <r>
      <rPr>
        <sz val="10"/>
        <rFont val="Arial MT"/>
        <family val="2"/>
      </rPr>
      <t>47327-00</t>
    </r>
  </si>
  <si>
    <r>
      <rPr>
        <sz val="9"/>
        <rFont val="Arial MT"/>
        <family val="2"/>
      </rPr>
      <t xml:space="preserve">Zatvorena repozicija unutarzglobnog preloma proksimalnog
</t>
    </r>
    <r>
      <rPr>
        <sz val="9"/>
        <rFont val="Arial MT"/>
        <family val="2"/>
      </rPr>
      <t>članka prsta na ruci</t>
    </r>
  </si>
  <si>
    <r>
      <rPr>
        <sz val="10"/>
        <rFont val="Arial MT"/>
        <family val="2"/>
      </rPr>
      <t>47381-00</t>
    </r>
  </si>
  <si>
    <r>
      <rPr>
        <sz val="9"/>
        <rFont val="Arial MT"/>
        <family val="2"/>
      </rPr>
      <t>Zatvorena repozicija preloma tela radijusa</t>
    </r>
  </si>
  <si>
    <r>
      <rPr>
        <sz val="10"/>
        <rFont val="Arial MT"/>
        <family val="2"/>
      </rPr>
      <t>47405-00</t>
    </r>
  </si>
  <si>
    <r>
      <rPr>
        <sz val="9"/>
        <rFont val="Arial MT"/>
        <family val="2"/>
      </rPr>
      <t>Zatvorena repozicija preloma glave ili vrata radijusa</t>
    </r>
  </si>
  <si>
    <r>
      <rPr>
        <sz val="10"/>
        <rFont val="Arial MT"/>
        <family val="2"/>
      </rPr>
      <t>47495-00</t>
    </r>
  </si>
  <si>
    <r>
      <rPr>
        <sz val="9"/>
        <rFont val="Arial MT"/>
        <family val="2"/>
      </rPr>
      <t>Trakcija zbog preloma acetabuluma</t>
    </r>
  </si>
  <si>
    <r>
      <rPr>
        <sz val="10"/>
        <rFont val="Arial MT"/>
        <family val="2"/>
      </rPr>
      <t>47564-01</t>
    </r>
  </si>
  <si>
    <r>
      <rPr>
        <sz val="9"/>
        <rFont val="Arial MT"/>
        <family val="2"/>
      </rPr>
      <t>Zatvorena repozicija frakture fibule</t>
    </r>
  </si>
  <si>
    <r>
      <rPr>
        <sz val="10"/>
        <rFont val="Arial MT"/>
        <family val="2"/>
      </rPr>
      <t>47585-00</t>
    </r>
  </si>
  <si>
    <r>
      <rPr>
        <sz val="9"/>
        <rFont val="Arial MT"/>
        <family val="2"/>
      </rPr>
      <t>Unutrašnja fiksacija preloma patele</t>
    </r>
  </si>
  <si>
    <r>
      <rPr>
        <sz val="10"/>
        <rFont val="Arial MT"/>
        <family val="2"/>
      </rPr>
      <t>47609-00</t>
    </r>
  </si>
  <si>
    <r>
      <rPr>
        <sz val="9"/>
        <rFont val="Arial MT"/>
        <family val="2"/>
      </rPr>
      <t>Zatvorena repozicija preloma petne kosti</t>
    </r>
  </si>
  <si>
    <r>
      <rPr>
        <sz val="10"/>
        <rFont val="Arial MT"/>
        <family val="2"/>
      </rPr>
      <t>55700-02</t>
    </r>
  </si>
  <si>
    <r>
      <rPr>
        <sz val="9"/>
        <rFont val="Arial MT"/>
        <family val="2"/>
      </rPr>
      <t xml:space="preserve">Ultrazvučni pregled abdomena ili pelvisa zbog ostalih stanja
</t>
    </r>
    <r>
      <rPr>
        <sz val="9"/>
        <rFont val="Arial MT"/>
        <family val="2"/>
      </rPr>
      <t>povezanih sa trudnoćom</t>
    </r>
  </si>
  <si>
    <r>
      <rPr>
        <sz val="10"/>
        <rFont val="Arial MT"/>
        <family val="2"/>
      </rPr>
      <t>55816-00</t>
    </r>
  </si>
  <si>
    <r>
      <rPr>
        <sz val="9"/>
        <rFont val="Arial MT"/>
        <family val="2"/>
      </rPr>
      <t>Ultrazvučni pregled kuka</t>
    </r>
  </si>
  <si>
    <r>
      <rPr>
        <sz val="10"/>
        <rFont val="Arial MT"/>
        <family val="2"/>
      </rPr>
      <t>55824-00</t>
    </r>
  </si>
  <si>
    <r>
      <rPr>
        <sz val="9"/>
        <rFont val="Arial MT"/>
        <family val="2"/>
      </rPr>
      <t>Ultrazvučni pregled glutealne regije</t>
    </r>
  </si>
  <si>
    <r>
      <rPr>
        <sz val="10"/>
        <rFont val="Arial MT"/>
        <family val="2"/>
      </rPr>
      <t>56013-02</t>
    </r>
  </si>
  <si>
    <r>
      <rPr>
        <sz val="9"/>
        <rFont val="Arial MT"/>
        <family val="2"/>
      </rPr>
      <t>Kompjuterizovana tomografija orbite i mozga</t>
    </r>
  </si>
  <si>
    <r>
      <rPr>
        <sz val="10"/>
        <rFont val="Arial MT"/>
        <family val="2"/>
      </rPr>
      <t>56016-05</t>
    </r>
  </si>
  <si>
    <r>
      <rPr>
        <sz val="9"/>
        <rFont val="Arial MT"/>
        <family val="2"/>
      </rPr>
      <t xml:space="preserve">Kompjuterizovana tomografija srednjeg uva i temporalne kosti sa
</t>
    </r>
    <r>
      <rPr>
        <sz val="9"/>
        <rFont val="Arial MT"/>
        <family val="2"/>
      </rPr>
      <t>intravenskom primenom kontrastnog sredstva, obostrana</t>
    </r>
  </si>
  <si>
    <r>
      <rPr>
        <sz val="9"/>
        <rFont val="Arial MT"/>
        <family val="2"/>
      </rPr>
      <t xml:space="preserve">Kompjuterizovana tomografija facijalnih kostiju, paranazalnog
</t>
    </r>
    <r>
      <rPr>
        <sz val="9"/>
        <rFont val="Arial MT"/>
        <family val="2"/>
      </rPr>
      <t>sinusa i mozga</t>
    </r>
  </si>
  <si>
    <r>
      <rPr>
        <sz val="9"/>
        <rFont val="Arial MT"/>
        <family val="2"/>
      </rPr>
      <t>Kompjuterizovana tomografija - urografija</t>
    </r>
  </si>
  <si>
    <r>
      <rPr>
        <sz val="10"/>
        <rFont val="Arial MT"/>
        <family val="2"/>
      </rPr>
      <t>57001-00</t>
    </r>
  </si>
  <si>
    <r>
      <rPr>
        <sz val="9"/>
        <rFont val="Arial MT"/>
        <family val="2"/>
      </rPr>
      <t>Kompjuterizovana tomografija mozga i grudnog koša</t>
    </r>
  </si>
  <si>
    <r>
      <rPr>
        <sz val="10"/>
        <rFont val="Arial MT"/>
        <family val="2"/>
      </rPr>
      <t>57506-03</t>
    </r>
  </si>
  <si>
    <r>
      <rPr>
        <sz val="9"/>
        <rFont val="Arial MT"/>
        <family val="2"/>
      </rPr>
      <t>Radiografsko snimanje femura - čitanje</t>
    </r>
  </si>
  <si>
    <r>
      <rPr>
        <sz val="9"/>
        <rFont val="Arial MT"/>
        <family val="2"/>
      </rPr>
      <t>Radiografija mandibule - čitanje</t>
    </r>
  </si>
  <si>
    <r>
      <rPr>
        <sz val="9"/>
        <rFont val="Arial MT"/>
        <family val="2"/>
      </rPr>
      <t>Retrogradna cistografija – čitanje</t>
    </r>
  </si>
  <si>
    <r>
      <rPr>
        <sz val="10"/>
        <rFont val="Arial MT"/>
        <family val="2"/>
      </rPr>
      <t>58909-00</t>
    </r>
  </si>
  <si>
    <r>
      <rPr>
        <sz val="10"/>
        <rFont val="Arial MT"/>
        <family val="2"/>
      </rPr>
      <t>59739-02</t>
    </r>
  </si>
  <si>
    <r>
      <rPr>
        <sz val="9"/>
        <rFont val="Arial MT"/>
        <family val="2"/>
      </rPr>
      <t>Sinografija retroperitoneuma</t>
    </r>
  </si>
  <si>
    <r>
      <rPr>
        <sz val="9"/>
        <rFont val="Arial MT"/>
        <family val="2"/>
      </rPr>
      <t>Vežbe za korekcije hoda i balansa</t>
    </r>
  </si>
  <si>
    <r>
      <rPr>
        <sz val="9"/>
        <rFont val="Arial MT"/>
        <family val="2"/>
      </rPr>
      <t>Potpomognute segmentne vežbe</t>
    </r>
  </si>
  <si>
    <r>
      <rPr>
        <sz val="10"/>
        <rFont val="Arial MT"/>
        <family val="2"/>
      </rPr>
      <t>90084-00</t>
    </r>
  </si>
  <si>
    <r>
      <rPr>
        <sz val="9"/>
        <rFont val="Arial MT"/>
        <family val="2"/>
      </rPr>
      <t>Incizija očnog kapka</t>
    </r>
  </si>
  <si>
    <r>
      <rPr>
        <sz val="10"/>
        <rFont val="Arial MT"/>
        <family val="2"/>
      </rPr>
      <t>90086-00</t>
    </r>
  </si>
  <si>
    <r>
      <rPr>
        <sz val="9"/>
        <rFont val="Arial MT"/>
        <family val="2"/>
      </rPr>
      <t>Ostale procedure na očnom kapku</t>
    </r>
  </si>
  <si>
    <r>
      <rPr>
        <sz val="10"/>
        <rFont val="Arial MT"/>
        <family val="2"/>
      </rPr>
      <t>90142-02</t>
    </r>
  </si>
  <si>
    <r>
      <rPr>
        <sz val="9"/>
        <rFont val="Arial MT"/>
        <family val="2"/>
      </rPr>
      <t>Ostale reparacije na uvuli</t>
    </r>
  </si>
  <si>
    <r>
      <rPr>
        <sz val="10"/>
        <rFont val="Arial MT"/>
        <family val="2"/>
      </rPr>
      <t>90315-01</t>
    </r>
  </si>
  <si>
    <r>
      <rPr>
        <sz val="9"/>
        <rFont val="Arial MT"/>
        <family val="2"/>
      </rPr>
      <t>Ekscizija ostalih lezija ili tkiva anusa</t>
    </r>
  </si>
  <si>
    <r>
      <rPr>
        <sz val="10"/>
        <rFont val="Arial MT"/>
        <family val="2"/>
      </rPr>
      <t>90338-00</t>
    </r>
  </si>
  <si>
    <r>
      <rPr>
        <sz val="9"/>
        <rFont val="Arial MT"/>
        <family val="2"/>
      </rPr>
      <t>Incizija rektuma ili anusa</t>
    </r>
  </si>
  <si>
    <r>
      <rPr>
        <sz val="10"/>
        <rFont val="Arial MT"/>
        <family val="2"/>
      </rPr>
      <t>90375-00</t>
    </r>
  </si>
  <si>
    <r>
      <rPr>
        <sz val="9"/>
        <rFont val="Arial MT"/>
        <family val="2"/>
      </rPr>
      <t>Plasiranje intra-abdominalne tamponade</t>
    </r>
  </si>
  <si>
    <r>
      <rPr>
        <sz val="10"/>
        <rFont val="Arial MT"/>
        <family val="2"/>
      </rPr>
      <t>90446-00</t>
    </r>
  </si>
  <si>
    <r>
      <rPr>
        <sz val="9"/>
        <rFont val="Arial MT"/>
        <family val="2"/>
      </rPr>
      <t>Ostale incizije na vulvi i perineumu</t>
    </r>
  </si>
  <si>
    <r>
      <rPr>
        <sz val="10"/>
        <rFont val="Arial MT"/>
        <family val="2"/>
      </rPr>
      <t>90452-00</t>
    </r>
  </si>
  <si>
    <r>
      <rPr>
        <sz val="9"/>
        <rFont val="Arial MT"/>
        <family val="2"/>
      </rPr>
      <t>Uklanjanje ostalih lezija materice</t>
    </r>
  </si>
  <si>
    <r>
      <rPr>
        <sz val="10"/>
        <rFont val="Arial MT"/>
        <family val="2"/>
      </rPr>
      <t>90460-00</t>
    </r>
  </si>
  <si>
    <r>
      <rPr>
        <sz val="9"/>
        <rFont val="Arial MT"/>
        <family val="2"/>
      </rPr>
      <t>Amnioskopija</t>
    </r>
  </si>
  <si>
    <r>
      <rPr>
        <sz val="10"/>
        <rFont val="Arial MT"/>
        <family val="2"/>
      </rPr>
      <t>90469-00</t>
    </r>
  </si>
  <si>
    <r>
      <rPr>
        <sz val="9"/>
        <rFont val="Arial MT"/>
        <family val="2"/>
      </rPr>
      <t>Dovršavanje porođaja vakuum ekstrakcijom</t>
    </r>
  </si>
  <si>
    <r>
      <rPr>
        <sz val="10"/>
        <rFont val="Arial MT"/>
        <family val="2"/>
      </rPr>
      <t>90544-00</t>
    </r>
  </si>
  <si>
    <r>
      <rPr>
        <sz val="9"/>
        <rFont val="Arial MT"/>
        <family val="2"/>
      </rPr>
      <t>Presecanje adhezija šake</t>
    </r>
  </si>
  <si>
    <r>
      <rPr>
        <sz val="10"/>
        <rFont val="Arial MT"/>
        <family val="2"/>
      </rPr>
      <t>90568-01</t>
    </r>
  </si>
  <si>
    <r>
      <rPr>
        <sz val="9"/>
        <rFont val="Arial MT"/>
        <family val="2"/>
      </rPr>
      <t>Incizija burze, neklasifikovana na drugom mestu</t>
    </r>
  </si>
  <si>
    <r>
      <rPr>
        <sz val="10"/>
        <rFont val="Arial MT"/>
        <family val="2"/>
      </rPr>
      <t>90568-02</t>
    </r>
  </si>
  <si>
    <r>
      <rPr>
        <sz val="9"/>
        <rFont val="Arial MT"/>
        <family val="2"/>
      </rPr>
      <t>Incizija mekog tkiva, neklasifikovana na drugom mestu</t>
    </r>
  </si>
  <si>
    <r>
      <rPr>
        <sz val="10"/>
        <rFont val="Arial MT"/>
        <family val="2"/>
      </rPr>
      <t>90686-00</t>
    </r>
  </si>
  <si>
    <r>
      <rPr>
        <sz val="9"/>
        <rFont val="Arial MT"/>
        <family val="2"/>
      </rPr>
      <t>Obrada opekotine bez ekscizije</t>
    </r>
  </si>
  <si>
    <r>
      <rPr>
        <sz val="10"/>
        <rFont val="Arial MT"/>
        <family val="2"/>
      </rPr>
      <t>92053-00</t>
    </r>
  </si>
  <si>
    <r>
      <rPr>
        <sz val="9"/>
        <rFont val="Arial MT"/>
        <family val="2"/>
      </rPr>
      <t>Zatvorena masaža srca</t>
    </r>
  </si>
  <si>
    <r>
      <rPr>
        <sz val="10"/>
        <rFont val="Arial MT"/>
        <family val="2"/>
      </rPr>
      <t>92078-00</t>
    </r>
  </si>
  <si>
    <r>
      <rPr>
        <sz val="9"/>
        <rFont val="Arial MT"/>
        <family val="2"/>
      </rPr>
      <t>Zamena (nazo-)gastrične sonde ili cevi ezofagostome</t>
    </r>
  </si>
  <si>
    <r>
      <rPr>
        <sz val="10"/>
        <rFont val="Arial MT"/>
        <family val="2"/>
      </rPr>
      <t>92515-40</t>
    </r>
  </si>
  <si>
    <r>
      <rPr>
        <sz val="9"/>
        <rFont val="Arial MT"/>
        <family val="2"/>
      </rPr>
      <t>Sedacija, ASA 40</t>
    </r>
  </si>
  <si>
    <r>
      <rPr>
        <sz val="10"/>
        <rFont val="Arial MT"/>
        <family val="2"/>
      </rPr>
      <t>95550-14</t>
    </r>
  </si>
  <si>
    <r>
      <rPr>
        <sz val="9"/>
        <rFont val="Arial MT"/>
        <family val="2"/>
      </rPr>
      <t>Udružene zdravstvene procedure, edukacija o dijabetesu</t>
    </r>
  </si>
  <si>
    <r>
      <rPr>
        <sz val="10"/>
        <rFont val="Arial MT"/>
        <family val="2"/>
      </rPr>
      <t>A58718-00</t>
    </r>
  </si>
  <si>
    <r>
      <rPr>
        <sz val="9"/>
        <rFont val="Arial MT"/>
        <family val="2"/>
      </rPr>
      <t>Retrogradna cistografija</t>
    </r>
  </si>
  <si>
    <r>
      <rPr>
        <sz val="10"/>
        <rFont val="Arial MT"/>
        <family val="2"/>
      </rPr>
      <t>k0003</t>
    </r>
  </si>
  <si>
    <r>
      <rPr>
        <sz val="9"/>
        <rFont val="Arial MT"/>
        <family val="2"/>
      </rPr>
      <t>Usluga kapele III</t>
    </r>
  </si>
  <si>
    <r>
      <rPr>
        <sz val="10"/>
        <rFont val="Arial MT"/>
        <family val="2"/>
      </rPr>
      <t>L000851</t>
    </r>
  </si>
  <si>
    <r>
      <rPr>
        <sz val="9"/>
        <rFont val="Arial MT"/>
        <family val="2"/>
      </rPr>
      <t xml:space="preserve">Vitamin B12 (kobalamin, cijankobalamin)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</si>
  <si>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L000950</t>
    </r>
  </si>
  <si>
    <r>
      <rPr>
        <sz val="9"/>
        <rFont val="Arial MT"/>
        <family val="2"/>
      </rPr>
      <t xml:space="preserve">25–OH–vitamin D3 (holekalciferol)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</si>
  <si>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L002139</t>
    </r>
  </si>
  <si>
    <r>
      <rPr>
        <sz val="9"/>
        <rFont val="Arial MT"/>
        <family val="2"/>
      </rPr>
      <t xml:space="preserve">Dehidroepiandrosteron–sulfat (DHEA–S)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</si>
  <si>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L002295</t>
    </r>
  </si>
  <si>
    <r>
      <rPr>
        <sz val="9"/>
        <rFont val="Arial MT"/>
        <family val="2"/>
      </rPr>
      <t xml:space="preserve">Estradiol (E2),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</si>
  <si>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L002410</t>
    </r>
  </si>
  <si>
    <r>
      <rPr>
        <sz val="9"/>
        <rFont val="Arial MT"/>
        <family val="2"/>
      </rPr>
      <t xml:space="preserve">Folikulostimulirajući hormon (folitropin, FSH)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</si>
  <si>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L003764</t>
    </r>
  </si>
  <si>
    <r>
      <rPr>
        <sz val="9"/>
        <rFont val="Arial MT"/>
        <family val="2"/>
      </rPr>
      <t>Kalcitonin (CT) u serumu/plazmi, CMIA/ECLIA/CLIA/TRACE</t>
    </r>
  </si>
  <si>
    <r>
      <rPr>
        <sz val="10"/>
        <rFont val="Arial MT"/>
        <family val="2"/>
      </rPr>
      <t>L004523</t>
    </r>
  </si>
  <si>
    <r>
      <rPr>
        <sz val="9"/>
        <rFont val="Arial MT"/>
        <family val="2"/>
      </rPr>
      <t>Lipaza u serumu, spektrofotometrija</t>
    </r>
  </si>
  <si>
    <r>
      <rPr>
        <sz val="10"/>
        <rFont val="Arial MT"/>
        <family val="2"/>
      </rPr>
      <t>L004622</t>
    </r>
  </si>
  <si>
    <r>
      <rPr>
        <sz val="9"/>
        <rFont val="Arial MT"/>
        <family val="2"/>
      </rPr>
      <t xml:space="preserve">Luteinizirajući hormon (lutropin, LH)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</si>
  <si>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L005710</t>
    </r>
  </si>
  <si>
    <r>
      <rPr>
        <sz val="9"/>
        <rFont val="Arial MT"/>
        <family val="2"/>
      </rPr>
      <t xml:space="preserve">Steroid vezujući globulin (sex hormone–binding globulin, SHBG)
</t>
    </r>
    <r>
      <rPr>
        <sz val="9"/>
        <rFont val="Arial MT"/>
        <family val="2"/>
      </rPr>
      <t>u serumu/plazmi, CMIA/ECLIA/CLIA/TRACE</t>
    </r>
  </si>
  <si>
    <r>
      <rPr>
        <sz val="10"/>
        <rFont val="Arial MT"/>
        <family val="2"/>
      </rPr>
      <t>L005801</t>
    </r>
  </si>
  <si>
    <r>
      <rPr>
        <sz val="9"/>
        <rFont val="Arial MT"/>
        <family val="2"/>
      </rPr>
      <t xml:space="preserve">Testosteron,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</si>
  <si>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L005892</t>
    </r>
  </si>
  <si>
    <r>
      <rPr>
        <sz val="9"/>
        <rFont val="Arial MT"/>
        <family val="2"/>
      </rPr>
      <t>Tiroglobulin (Tg) u serumu/plazmi, CMIA/ECLIA/CLIA/TRACE</t>
    </r>
  </si>
  <si>
    <r>
      <rPr>
        <sz val="10"/>
        <rFont val="Arial MT"/>
        <family val="2"/>
      </rPr>
      <t>L012674</t>
    </r>
  </si>
  <si>
    <r>
      <rPr>
        <sz val="9"/>
        <rFont val="Arial MT"/>
        <family val="2"/>
      </rPr>
      <t>Alfa–amilaza u pleuralnom punktatu, spektrofotometrija</t>
    </r>
  </si>
  <si>
    <r>
      <rPr>
        <sz val="10"/>
        <rFont val="Arial MT"/>
        <family val="2"/>
      </rPr>
      <t>L014159</t>
    </r>
  </si>
  <si>
    <r>
      <rPr>
        <sz val="9"/>
        <rFont val="Arial MT"/>
        <family val="2"/>
      </rPr>
      <t>Broja leukocita (Le) u krvi, mikroskopija</t>
    </r>
  </si>
  <si>
    <r>
      <rPr>
        <sz val="10"/>
        <rFont val="Arial MT"/>
        <family val="2"/>
      </rPr>
      <t>L017270</t>
    </r>
  </si>
  <si>
    <r>
      <rPr>
        <sz val="9"/>
        <rFont val="Arial MT"/>
        <family val="2"/>
      </rPr>
      <t>Antitela na tireoglobulin (anti–Tg), CMIA/ECLIA/CLIA/TRACE</t>
    </r>
  </si>
  <si>
    <r>
      <rPr>
        <sz val="10"/>
        <rFont val="Arial MT"/>
        <family val="2"/>
      </rPr>
      <t>L018309</t>
    </r>
  </si>
  <si>
    <r>
      <rPr>
        <sz val="9"/>
        <rFont val="Arial MT"/>
        <family val="2"/>
      </rPr>
      <t>Ispitivanje posttransfuzijske reakcije – epruveta</t>
    </r>
  </si>
  <si>
    <r>
      <rPr>
        <sz val="10"/>
        <rFont val="Arial MT"/>
        <family val="2"/>
      </rPr>
      <t>T001</t>
    </r>
  </si>
  <si>
    <r>
      <rPr>
        <sz val="9"/>
        <rFont val="Arial MT"/>
        <family val="2"/>
      </rPr>
      <t>Tretman otpada</t>
    </r>
  </si>
  <si>
    <r>
      <rPr>
        <sz val="10"/>
        <rFont val="Arial MT"/>
        <family val="2"/>
      </rPr>
      <t>U8183238</t>
    </r>
  </si>
  <si>
    <r>
      <rPr>
        <sz val="9"/>
        <rFont val="Arial MT"/>
        <family val="2"/>
      </rPr>
      <t>Procena konvergencije, druge</t>
    </r>
  </si>
  <si>
    <r>
      <rPr>
        <sz val="10"/>
        <rFont val="Arial MT"/>
        <family val="2"/>
      </rPr>
      <t>U8183314</t>
    </r>
  </si>
  <si>
    <r>
      <rPr>
        <sz val="9"/>
        <rFont val="Arial MT"/>
        <family val="2"/>
      </rPr>
      <t>Oftalmološka optička intervencija, izdavanje, ostalo</t>
    </r>
  </si>
  <si>
    <t>ОR000056 (KK19004),(KK21004),(KK230190)</t>
  </si>
  <si>
    <t>OR000056 (KK19003),(KK21003),(KK230074)</t>
  </si>
  <si>
    <t>OR000056 (KK19001),(KK21001),(KK230004)</t>
  </si>
  <si>
    <t>OR000052 (KK19002),(KK21002),(KK230062)</t>
  </si>
  <si>
    <t>Безцементнина капа(SHELL)</t>
  </si>
  <si>
    <t>OR000052 (KK19005),(KK21005),(KK230224)</t>
  </si>
  <si>
    <t>KK21102, KK231664</t>
  </si>
  <si>
    <t>OR000050 (KK19030),KK21036, KK230051</t>
  </si>
  <si>
    <t>OR000051 (KK19031),KK21037,KK230191</t>
  </si>
  <si>
    <t>OR000052 (KK19002),KK21002,KK230062</t>
  </si>
  <si>
    <t>Хибридна капа SHELL</t>
  </si>
  <si>
    <t>OR000053 (KK19003),KK21003, KK230074</t>
  </si>
  <si>
    <t>OR000053 (KK19005),KK21005,KK230225,KK230224</t>
  </si>
  <si>
    <t>КК21055, KK230829, KK230830</t>
  </si>
  <si>
    <t>12306-00</t>
  </si>
  <si>
    <t>Остеодезитометрија</t>
  </si>
  <si>
    <t>L010868</t>
  </si>
  <si>
    <t>Албумин у ликвору</t>
  </si>
  <si>
    <t>Детекција вирусних антигена у столици ( рота вирус и други)</t>
  </si>
  <si>
    <t>L020438</t>
  </si>
  <si>
    <t>55292-01</t>
  </si>
  <si>
    <t>Ултразвучни дуплекс преглед хируршки обликоване артеријовенске фистуле или артеријовенска синтетска премосница доњих екстремитета</t>
  </si>
  <si>
    <t>57350-04</t>
  </si>
  <si>
    <t>Спирална ангиографија компијутеризованом томографијом абдоминалне и билатералне илиофеморалне аорте доњих екстремитета</t>
  </si>
  <si>
    <t>44364-00</t>
  </si>
  <si>
    <t>Медиотарзална ампутација</t>
  </si>
  <si>
    <t>30186-01</t>
  </si>
  <si>
    <t xml:space="preserve">Уклањање брадавице са </t>
  </si>
  <si>
    <t>30600-00</t>
  </si>
  <si>
    <t>Репарација трауматске дијафрагмалне киле</t>
  </si>
  <si>
    <t>Ниска предења ресекција</t>
  </si>
  <si>
    <t>32142-01</t>
  </si>
  <si>
    <t>Ексцизија аналног полипа</t>
  </si>
  <si>
    <t xml:space="preserve">Класична хистеректомија са аднексектомијом </t>
  </si>
  <si>
    <t>92164-00</t>
  </si>
  <si>
    <t>Примена осталих антитоксина</t>
  </si>
  <si>
    <t>Фибероптичка колоноскопија до хепатичке флексуре са полипектомијом</t>
  </si>
  <si>
    <t>Фибероптичка колоноскопија до хепатичке флексуре са полипепктомијом</t>
  </si>
  <si>
    <t>Оджавање уређаја за давање лека</t>
  </si>
  <si>
    <t>Вађење зуба</t>
  </si>
  <si>
    <t>34106-02</t>
  </si>
  <si>
    <t>Експлорација улнарне артерије</t>
  </si>
  <si>
    <t>47567-00</t>
  </si>
  <si>
    <t>Затворена репозиција унутар зглобног прелома тибије</t>
  </si>
  <si>
    <t>Постоперативна релапаротомија</t>
  </si>
  <si>
    <t>37004-02</t>
  </si>
  <si>
    <t>Остале репаративне операције на мокраћној бешици</t>
  </si>
  <si>
    <t>90406-00</t>
  </si>
  <si>
    <t>Остале процедуре на мушким полним органима</t>
  </si>
  <si>
    <t>Консултација са лекарима везана за фармакотерапију</t>
  </si>
  <si>
    <t>42683-00</t>
  </si>
  <si>
    <t>Ексцизија лезије или ткива коњуктиве</t>
  </si>
  <si>
    <t>Интравенско давање фармаколошког средства .инсулин</t>
  </si>
  <si>
    <t>Ограничена ресекција дебелог црева</t>
  </si>
  <si>
    <t>35638-12</t>
  </si>
  <si>
    <t>Лапароскопска салпингооваријектомија ,обострана</t>
  </si>
  <si>
    <t>Репарација ране на кожи и поткожном ткиву осталих области ,површинска</t>
  </si>
  <si>
    <t>13300-00</t>
  </si>
  <si>
    <t>Катетеризација-канилација осталих вена новорођенчета</t>
  </si>
  <si>
    <t>Аспирација секрета из носа методом по прецу</t>
  </si>
  <si>
    <t>96024-00</t>
  </si>
  <si>
    <t>Процена потребе за уређајем или опремом која служи као помоћ</t>
  </si>
  <si>
    <t>Саветовање или подучавање о пмагалима или уређајима за прилагођавање</t>
  </si>
  <si>
    <t>Интрамускуларно давање фарма.средства ,друго и неозначено фармаколошко средство</t>
  </si>
  <si>
    <t>Испирање уростоме или уретералног катетера</t>
  </si>
  <si>
    <t>Уклањање катетера уростоме или уретералног катетера</t>
  </si>
  <si>
    <t>Уклањање нокта на прсту</t>
  </si>
  <si>
    <t>Имунизација по епидемиолошким индикацијама</t>
  </si>
  <si>
    <r>
      <rPr>
        <sz val="9"/>
        <rFont val="Arial MT"/>
        <family val="2"/>
      </rPr>
      <t>Vađenje zuba</t>
    </r>
  </si>
  <si>
    <r>
      <rPr>
        <sz val="10"/>
        <rFont val="Arial MT"/>
        <family val="2"/>
      </rPr>
      <t>13300-00</t>
    </r>
  </si>
  <si>
    <r>
      <rPr>
        <sz val="9"/>
        <rFont val="Arial MT"/>
        <family val="2"/>
      </rPr>
      <t>Kateterizacija/kanilacija ostalih vena novorođenčeta</t>
    </r>
  </si>
  <si>
    <r>
      <rPr>
        <sz val="9"/>
        <rFont val="Arial MT"/>
        <family val="2"/>
      </rPr>
      <t>Koleni zglob - punkcija</t>
    </r>
  </si>
  <si>
    <r>
      <rPr>
        <sz val="9"/>
        <rFont val="Arial MT"/>
        <family val="2"/>
      </rPr>
      <t xml:space="preserve">Imunizacija po epidemiološkim indikacijama (besnilo, tetanus,
</t>
    </r>
    <r>
      <rPr>
        <sz val="9"/>
        <rFont val="Arial MT"/>
        <family val="2"/>
      </rPr>
      <t>hepatitis. B  itd.)</t>
    </r>
  </si>
  <si>
    <r>
      <rPr>
        <sz val="9"/>
        <rFont val="Arial MT"/>
        <family val="2"/>
      </rPr>
      <t xml:space="preserve">Analiza dokumentacije i davanje stručnog mišljenja na zahtev iz
</t>
    </r>
    <r>
      <rPr>
        <sz val="9"/>
        <rFont val="Arial MT"/>
        <family val="2"/>
      </rPr>
      <t>delokruga rada epidemiologa</t>
    </r>
  </si>
  <si>
    <r>
      <rPr>
        <sz val="10"/>
        <rFont val="Arial MT"/>
        <family val="2"/>
      </rPr>
      <t>30075-17</t>
    </r>
  </si>
  <si>
    <r>
      <rPr>
        <sz val="9"/>
        <rFont val="Arial MT"/>
        <family val="2"/>
      </rPr>
      <t>Biopsija trbušnog zida ili pupka</t>
    </r>
  </si>
  <si>
    <r>
      <rPr>
        <sz val="10"/>
        <rFont val="Arial MT"/>
        <family val="2"/>
      </rPr>
      <t>30075-23</t>
    </r>
  </si>
  <si>
    <r>
      <rPr>
        <sz val="9"/>
        <rFont val="Arial MT"/>
        <family val="2"/>
      </rPr>
      <t>Biopsija usne šupljine</t>
    </r>
  </si>
  <si>
    <r>
      <rPr>
        <sz val="10"/>
        <rFont val="Arial MT"/>
        <family val="2"/>
      </rPr>
      <t>30111-00</t>
    </r>
  </si>
  <si>
    <r>
      <rPr>
        <sz val="9"/>
        <rFont val="Arial MT"/>
        <family val="2"/>
      </rPr>
      <t>Ekscizija velike burze</t>
    </r>
  </si>
  <si>
    <r>
      <rPr>
        <sz val="10"/>
        <rFont val="Arial MT"/>
        <family val="2"/>
      </rPr>
      <t>30186-01</t>
    </r>
  </si>
  <si>
    <r>
      <rPr>
        <sz val="9"/>
        <rFont val="Arial MT"/>
        <family val="2"/>
      </rPr>
      <t>Uklanjanje bradavice sa dlana</t>
    </r>
  </si>
  <si>
    <r>
      <rPr>
        <sz val="10"/>
        <rFont val="Arial MT"/>
        <family val="2"/>
      </rPr>
      <t>30189-01</t>
    </r>
  </si>
  <si>
    <r>
      <rPr>
        <sz val="9"/>
        <rFont val="Arial MT"/>
        <family val="2"/>
      </rPr>
      <t>Uklanjanje ostalih bradavica</t>
    </r>
  </si>
  <si>
    <r>
      <rPr>
        <sz val="10"/>
        <rFont val="Arial MT"/>
        <family val="2"/>
      </rPr>
      <t>30224-02</t>
    </r>
  </si>
  <si>
    <r>
      <rPr>
        <sz val="9"/>
        <rFont val="Arial MT"/>
        <family val="2"/>
      </rPr>
      <t>Perkutana drenaža retroperitonealnog apscesa</t>
    </r>
  </si>
  <si>
    <r>
      <rPr>
        <sz val="10"/>
        <rFont val="Arial MT"/>
        <family val="2"/>
      </rPr>
      <t>30283-00</t>
    </r>
  </si>
  <si>
    <r>
      <rPr>
        <sz val="9"/>
        <rFont val="Arial MT"/>
        <family val="2"/>
      </rPr>
      <t>Ekscizija ciste u ustima</t>
    </r>
  </si>
  <si>
    <r>
      <rPr>
        <sz val="10"/>
        <rFont val="Arial MT"/>
        <family val="2"/>
      </rPr>
      <t>30375-25</t>
    </r>
  </si>
  <si>
    <r>
      <rPr>
        <sz val="9"/>
        <rFont val="Arial MT"/>
        <family val="2"/>
      </rPr>
      <t>Šav laceracije debelog creva</t>
    </r>
  </si>
  <si>
    <r>
      <rPr>
        <sz val="10"/>
        <rFont val="Arial MT"/>
        <family val="2"/>
      </rPr>
      <t>30454-00</t>
    </r>
  </si>
  <si>
    <r>
      <rPr>
        <sz val="9"/>
        <rFont val="Arial MT"/>
        <family val="2"/>
      </rPr>
      <t>Holedohotomija</t>
    </r>
  </si>
  <si>
    <r>
      <rPr>
        <sz val="10"/>
        <rFont val="Arial MT"/>
        <family val="2"/>
      </rPr>
      <t>30563-00</t>
    </r>
  </si>
  <si>
    <r>
      <rPr>
        <sz val="9"/>
        <rFont val="Arial MT"/>
        <family val="2"/>
      </rPr>
      <t>Revizija stome tankog creva</t>
    </r>
  </si>
  <si>
    <r>
      <rPr>
        <sz val="10"/>
        <rFont val="Arial MT"/>
        <family val="2"/>
      </rPr>
      <t>30563-01</t>
    </r>
  </si>
  <si>
    <r>
      <rPr>
        <sz val="9"/>
        <rFont val="Arial MT"/>
        <family val="2"/>
      </rPr>
      <t>Revizija stome debelog creva</t>
    </r>
  </si>
  <si>
    <r>
      <rPr>
        <sz val="10"/>
        <rFont val="Arial MT"/>
        <family val="2"/>
      </rPr>
      <t>30565-00</t>
    </r>
  </si>
  <si>
    <r>
      <rPr>
        <sz val="9"/>
        <rFont val="Arial MT"/>
        <family val="2"/>
      </rPr>
      <t>Resekcija tankog creva sa formiranjem stome</t>
    </r>
  </si>
  <si>
    <r>
      <rPr>
        <sz val="10"/>
        <rFont val="Arial MT"/>
        <family val="2"/>
      </rPr>
      <t>30600-00</t>
    </r>
  </si>
  <si>
    <r>
      <rPr>
        <sz val="9"/>
        <rFont val="Arial MT"/>
        <family val="2"/>
      </rPr>
      <t>Reparacija traumatske dijafragmalne kile</t>
    </r>
  </si>
  <si>
    <r>
      <rPr>
        <sz val="10"/>
        <rFont val="Arial MT"/>
        <family val="2"/>
      </rPr>
      <t>31500-01</t>
    </r>
  </si>
  <si>
    <r>
      <rPr>
        <sz val="9"/>
        <rFont val="Arial MT"/>
        <family val="2"/>
      </rPr>
      <t>Otvorena biopsija dojke</t>
    </r>
  </si>
  <si>
    <r>
      <rPr>
        <sz val="10"/>
        <rFont val="Arial MT"/>
        <family val="2"/>
      </rPr>
      <t>32004-00</t>
    </r>
  </si>
  <si>
    <r>
      <rPr>
        <sz val="9"/>
        <rFont val="Arial MT"/>
        <family val="2"/>
      </rPr>
      <t>Subtotalna kolektomija sa formiranjem stome</t>
    </r>
  </si>
  <si>
    <r>
      <rPr>
        <sz val="10"/>
        <rFont val="Arial MT"/>
        <family val="2"/>
      </rPr>
      <t>32006-00</t>
    </r>
  </si>
  <si>
    <r>
      <rPr>
        <sz val="9"/>
        <rFont val="Arial MT"/>
        <family val="2"/>
      </rPr>
      <t>Leva hemikolektomija sa anastomozom</t>
    </r>
  </si>
  <si>
    <r>
      <rPr>
        <sz val="10"/>
        <rFont val="Arial MT"/>
        <family val="2"/>
      </rPr>
      <t>32087-00</t>
    </r>
  </si>
  <si>
    <r>
      <rPr>
        <sz val="9"/>
        <rFont val="Arial MT"/>
        <family val="2"/>
      </rPr>
      <t xml:space="preserve">Fiberoptička kolonoskopija do hepatičke fleksure sa
</t>
    </r>
    <r>
      <rPr>
        <sz val="9"/>
        <rFont val="Arial MT"/>
        <family val="2"/>
      </rPr>
      <t>polipektomijom</t>
    </r>
  </si>
  <si>
    <r>
      <rPr>
        <sz val="10"/>
        <rFont val="Arial MT"/>
        <family val="2"/>
      </rPr>
      <t>32142-01</t>
    </r>
  </si>
  <si>
    <r>
      <rPr>
        <sz val="9"/>
        <rFont val="Arial MT"/>
        <family val="2"/>
      </rPr>
      <t>Ekscizija analnog polipa</t>
    </r>
  </si>
  <si>
    <r>
      <rPr>
        <sz val="10"/>
        <rFont val="Arial MT"/>
        <family val="2"/>
      </rPr>
      <t>34106-02</t>
    </r>
  </si>
  <si>
    <r>
      <rPr>
        <sz val="9"/>
        <rFont val="Arial MT"/>
        <family val="2"/>
      </rPr>
      <t>Eksploracija ulnarne arterije</t>
    </r>
  </si>
  <si>
    <r>
      <rPr>
        <sz val="10"/>
        <rFont val="Arial MT"/>
        <family val="2"/>
      </rPr>
      <t>35513-00</t>
    </r>
  </si>
  <si>
    <r>
      <rPr>
        <sz val="9"/>
        <rFont val="Arial MT"/>
        <family val="2"/>
      </rPr>
      <t>Lečenje ciste Bartolinijeve žlezde</t>
    </r>
  </si>
  <si>
    <r>
      <rPr>
        <sz val="10"/>
        <rFont val="Arial MT"/>
        <family val="2"/>
      </rPr>
      <t>35520-00</t>
    </r>
  </si>
  <si>
    <r>
      <rPr>
        <sz val="9"/>
        <rFont val="Arial MT"/>
        <family val="2"/>
      </rPr>
      <t>Lečenje apscesa Bartolinijeve žlezde</t>
    </r>
  </si>
  <si>
    <r>
      <rPr>
        <sz val="10"/>
        <rFont val="Arial MT"/>
        <family val="2"/>
      </rPr>
      <t>35638-12</t>
    </r>
  </si>
  <si>
    <r>
      <rPr>
        <sz val="9"/>
        <rFont val="Arial MT"/>
        <family val="2"/>
      </rPr>
      <t>Laparoskopska salpingoovariektomija, obostrana</t>
    </r>
  </si>
  <si>
    <r>
      <rPr>
        <sz val="10"/>
        <rFont val="Arial MT"/>
        <family val="2"/>
      </rPr>
      <t>35688-02</t>
    </r>
  </si>
  <si>
    <r>
      <rPr>
        <sz val="9"/>
        <rFont val="Arial MT"/>
        <family val="2"/>
      </rPr>
      <t>Sterilizacija otvorenim abdominalnim pristupom</t>
    </r>
  </si>
  <si>
    <r>
      <rPr>
        <sz val="10"/>
        <rFont val="Arial MT"/>
        <family val="2"/>
      </rPr>
      <t>36528-01</t>
    </r>
  </si>
  <si>
    <r>
      <rPr>
        <sz val="9"/>
        <rFont val="Arial MT"/>
        <family val="2"/>
      </rPr>
      <t>Radikalna nefrektomija</t>
    </r>
  </si>
  <si>
    <r>
      <rPr>
        <sz val="10"/>
        <rFont val="Arial MT"/>
        <family val="2"/>
      </rPr>
      <t>36649-00</t>
    </r>
  </si>
  <si>
    <r>
      <rPr>
        <sz val="9"/>
        <rFont val="Arial MT"/>
        <family val="2"/>
      </rPr>
      <t>Zamena nefrostomskog katetera</t>
    </r>
  </si>
  <si>
    <r>
      <rPr>
        <sz val="10"/>
        <rFont val="Arial MT"/>
        <family val="2"/>
      </rPr>
      <t>37004-02</t>
    </r>
  </si>
  <si>
    <r>
      <rPr>
        <sz val="9"/>
        <rFont val="Arial MT"/>
        <family val="2"/>
      </rPr>
      <t>Ostale reparativne operacije na mokraćnoj bešici</t>
    </r>
  </si>
  <si>
    <r>
      <rPr>
        <sz val="10"/>
        <rFont val="Arial MT"/>
        <family val="2"/>
      </rPr>
      <t>37604-04</t>
    </r>
  </si>
  <si>
    <r>
      <rPr>
        <sz val="9"/>
        <rFont val="Arial MT"/>
        <family val="2"/>
      </rPr>
      <t xml:space="preserve">Eksploracija skrotalnog sadržaja sa fiksacijom testisa,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</si>
  <si>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38418-02</t>
    </r>
  </si>
  <si>
    <r>
      <rPr>
        <sz val="9"/>
        <rFont val="Arial MT"/>
        <family val="2"/>
      </rPr>
      <t>Biopsija pluća</t>
    </r>
  </si>
  <si>
    <r>
      <rPr>
        <sz val="10"/>
        <rFont val="Arial MT"/>
        <family val="2"/>
      </rPr>
      <t>41834-00</t>
    </r>
  </si>
  <si>
    <r>
      <rPr>
        <sz val="9"/>
        <rFont val="Arial MT"/>
        <family val="2"/>
      </rPr>
      <t>Totalna laringektomija</t>
    </r>
  </si>
  <si>
    <r>
      <rPr>
        <sz val="10"/>
        <rFont val="Arial MT"/>
        <family val="2"/>
      </rPr>
      <t>41849-00</t>
    </r>
  </si>
  <si>
    <r>
      <rPr>
        <sz val="9"/>
        <rFont val="Arial MT"/>
        <family val="2"/>
      </rPr>
      <t>Laringoskopija</t>
    </r>
  </si>
  <si>
    <r>
      <rPr>
        <sz val="10"/>
        <rFont val="Arial MT"/>
        <family val="2"/>
      </rPr>
      <t>42506-00</t>
    </r>
  </si>
  <si>
    <r>
      <rPr>
        <sz val="9"/>
        <rFont val="Arial MT"/>
        <family val="2"/>
      </rPr>
      <t>Enukleacija očne jabučice bez implantata</t>
    </r>
  </si>
  <si>
    <r>
      <rPr>
        <sz val="10"/>
        <rFont val="Arial MT"/>
        <family val="2"/>
      </rPr>
      <t>42683-00</t>
    </r>
  </si>
  <si>
    <r>
      <rPr>
        <sz val="9"/>
        <rFont val="Arial MT"/>
        <family val="2"/>
      </rPr>
      <t>Ekscizija lezija ili tkiva konjunktive</t>
    </r>
  </si>
  <si>
    <r>
      <rPr>
        <sz val="10"/>
        <rFont val="Arial MT"/>
        <family val="2"/>
      </rPr>
      <t>44364-00</t>
    </r>
  </si>
  <si>
    <r>
      <rPr>
        <sz val="9"/>
        <rFont val="Arial MT"/>
        <family val="2"/>
      </rPr>
      <t>Mediotarzalna amputacija</t>
    </r>
  </si>
  <si>
    <r>
      <rPr>
        <sz val="10"/>
        <rFont val="Arial MT"/>
        <family val="2"/>
      </rPr>
      <t>45665-00</t>
    </r>
  </si>
  <si>
    <r>
      <rPr>
        <sz val="9"/>
        <rFont val="Arial MT"/>
        <family val="2"/>
      </rPr>
      <t>Klinasta ekscizija usne pune debljine</t>
    </r>
  </si>
  <si>
    <r>
      <rPr>
        <sz val="10"/>
        <rFont val="Arial MT"/>
        <family val="2"/>
      </rPr>
      <t>45665-02</t>
    </r>
  </si>
  <si>
    <r>
      <rPr>
        <sz val="9"/>
        <rFont val="Arial MT"/>
        <family val="2"/>
      </rPr>
      <t>Klinasta ekscizija uva pune debljine</t>
    </r>
  </si>
  <si>
    <r>
      <rPr>
        <sz val="10"/>
        <rFont val="Arial MT"/>
        <family val="2"/>
      </rPr>
      <t>46363-00</t>
    </r>
  </si>
  <si>
    <r>
      <rPr>
        <sz val="9"/>
        <rFont val="Arial MT"/>
        <family val="2"/>
      </rPr>
      <t>Opuštanje tetivne ovojnice šake</t>
    </r>
  </si>
  <si>
    <r>
      <rPr>
        <sz val="10"/>
        <rFont val="Arial MT"/>
        <family val="2"/>
      </rPr>
      <t>47024-00</t>
    </r>
  </si>
  <si>
    <r>
      <rPr>
        <sz val="9"/>
        <rFont val="Arial MT"/>
        <family val="2"/>
      </rPr>
      <t xml:space="preserve">Zatvorena repozicija iščašenja proksimalnog radio-ulnarnog
</t>
    </r>
    <r>
      <rPr>
        <sz val="9"/>
        <rFont val="Arial MT"/>
        <family val="2"/>
      </rPr>
      <t>zgloba</t>
    </r>
  </si>
  <si>
    <r>
      <rPr>
        <sz val="10"/>
        <rFont val="Arial MT"/>
        <family val="2"/>
      </rPr>
      <t>47042-00</t>
    </r>
  </si>
  <si>
    <r>
      <rPr>
        <sz val="9"/>
        <rFont val="Arial MT"/>
        <family val="2"/>
      </rPr>
      <t>Zatvorena repozicija iščašenja metakarpofalangealnog zgloba</t>
    </r>
  </si>
  <si>
    <r>
      <rPr>
        <sz val="10"/>
        <rFont val="Arial MT"/>
        <family val="2"/>
      </rPr>
      <t>47063-00</t>
    </r>
  </si>
  <si>
    <r>
      <rPr>
        <sz val="9"/>
        <rFont val="Arial MT"/>
        <family val="2"/>
      </rPr>
      <t>Zatvorena repozicija iščašenja skočnog zgloba</t>
    </r>
  </si>
  <si>
    <r>
      <rPr>
        <sz val="10"/>
        <rFont val="Arial MT"/>
        <family val="2"/>
      </rPr>
      <t>47312-00</t>
    </r>
  </si>
  <si>
    <r>
      <rPr>
        <sz val="9"/>
        <rFont val="Arial MT"/>
        <family val="2"/>
      </rPr>
      <t>Zatvorena repozicija preloma srednjeg članka prsta na ruci</t>
    </r>
  </si>
  <si>
    <r>
      <rPr>
        <sz val="10"/>
        <rFont val="Arial MT"/>
        <family val="2"/>
      </rPr>
      <t>47516-01</t>
    </r>
  </si>
  <si>
    <r>
      <rPr>
        <sz val="9"/>
        <rFont val="Arial MT"/>
        <family val="2"/>
      </rPr>
      <t>Zatvorena repozicija preloma femura</t>
    </r>
  </si>
  <si>
    <r>
      <rPr>
        <sz val="10"/>
        <rFont val="Arial MT"/>
        <family val="2"/>
      </rPr>
      <t>47546-00</t>
    </r>
  </si>
  <si>
    <r>
      <rPr>
        <sz val="9"/>
        <rFont val="Arial MT"/>
        <family val="2"/>
      </rPr>
      <t xml:space="preserve">Zatvorena repozicija preloma medijalnog ili lateralnog kondila
</t>
    </r>
    <r>
      <rPr>
        <sz val="9"/>
        <rFont val="Arial MT"/>
        <family val="2"/>
      </rPr>
      <t>tibije</t>
    </r>
  </si>
  <si>
    <r>
      <rPr>
        <sz val="10"/>
        <rFont val="Arial MT"/>
        <family val="2"/>
      </rPr>
      <t>47567-00</t>
    </r>
  </si>
  <si>
    <r>
      <rPr>
        <sz val="9"/>
        <rFont val="Arial MT"/>
        <family val="2"/>
      </rPr>
      <t>Zatvorena repozicija unutarzglobnog preloma tela tibije</t>
    </r>
  </si>
  <si>
    <r>
      <rPr>
        <sz val="10"/>
        <rFont val="Arial MT"/>
        <family val="2"/>
      </rPr>
      <t>55292-00</t>
    </r>
  </si>
  <si>
    <r>
      <rPr>
        <sz val="9"/>
        <rFont val="Arial MT"/>
        <family val="2"/>
      </rPr>
      <t xml:space="preserve">Ultrazvučni dupleks pregled hirurški oblikovane arteriovenske
</t>
    </r>
    <r>
      <rPr>
        <sz val="9"/>
        <rFont val="Arial MT"/>
        <family val="2"/>
      </rPr>
      <t>fistule ili arteriovenske sintetske premosnice gornjih ekstremiteta</t>
    </r>
  </si>
  <si>
    <r>
      <rPr>
        <sz val="10"/>
        <rFont val="Arial MT"/>
        <family val="2"/>
      </rPr>
      <t>55292-01</t>
    </r>
  </si>
  <si>
    <r>
      <rPr>
        <sz val="9"/>
        <rFont val="Arial MT"/>
        <family val="2"/>
      </rPr>
      <t xml:space="preserve">Ultrazvučni dupleks pregled hirurški oblikovane arteriovenske
</t>
    </r>
    <r>
      <rPr>
        <sz val="9"/>
        <rFont val="Arial MT"/>
        <family val="2"/>
      </rPr>
      <t>fistule ili arteriovenske sintetske premosnice donjih ekstremiteta</t>
    </r>
  </si>
  <si>
    <r>
      <rPr>
        <sz val="10"/>
        <rFont val="Arial MT"/>
        <family val="2"/>
      </rPr>
      <t>56010-00</t>
    </r>
  </si>
  <si>
    <r>
      <rPr>
        <sz val="9"/>
        <rFont val="Arial MT"/>
        <family val="2"/>
      </rPr>
      <t>Kompjuterizovana tomografija pituitarne šupljine</t>
    </r>
  </si>
  <si>
    <r>
      <rPr>
        <sz val="10"/>
        <rFont val="Arial MT"/>
        <family val="2"/>
      </rPr>
      <t>56016-06</t>
    </r>
  </si>
  <si>
    <r>
      <rPr>
        <sz val="9"/>
        <rFont val="Arial MT"/>
        <family val="2"/>
      </rPr>
      <t xml:space="preserve">Kompjuterizovana tomografija srednjeg uva, temporalne kosti i
</t>
    </r>
    <r>
      <rPr>
        <sz val="9"/>
        <rFont val="Arial MT"/>
        <family val="2"/>
      </rPr>
      <t>mozga, obostrana</t>
    </r>
  </si>
  <si>
    <r>
      <rPr>
        <sz val="10"/>
        <rFont val="Arial MT"/>
        <family val="2"/>
      </rPr>
      <t>56022-00</t>
    </r>
  </si>
  <si>
    <r>
      <rPr>
        <sz val="9"/>
        <rFont val="Arial MT"/>
        <family val="2"/>
      </rPr>
      <t>Kompjuterizovana tomografija facijalnih kostiju</t>
    </r>
  </si>
  <si>
    <r>
      <rPr>
        <sz val="10"/>
        <rFont val="Arial MT"/>
        <family val="2"/>
      </rPr>
      <t>56224-00</t>
    </r>
  </si>
  <si>
    <r>
      <rPr>
        <sz val="9"/>
        <rFont val="Arial MT"/>
        <family val="2"/>
      </rPr>
      <t xml:space="preserve">Kompjuterizovana tomografija kičme sa intravenskom primenom
</t>
    </r>
    <r>
      <rPr>
        <sz val="9"/>
        <rFont val="Arial MT"/>
        <family val="2"/>
      </rPr>
      <t>kontrastnog sredstva, cervikalne regije</t>
    </r>
  </si>
  <si>
    <r>
      <rPr>
        <sz val="10"/>
        <rFont val="Arial MT"/>
        <family val="2"/>
      </rPr>
      <t>57350-04</t>
    </r>
  </si>
  <si>
    <r>
      <rPr>
        <sz val="9"/>
        <rFont val="Arial MT"/>
        <family val="2"/>
      </rPr>
      <t>Spiralna angiografija kompjuterizovanom tomografijom abdominalne i bilateralne iliofemoralne aorte donjih ekstremiteta, sa intravenskom primenom kontrastnog sredstva</t>
    </r>
  </si>
  <si>
    <r>
      <rPr>
        <sz val="10"/>
        <rFont val="Arial MT"/>
        <family val="2"/>
      </rPr>
      <t>58521-00</t>
    </r>
  </si>
  <si>
    <r>
      <rPr>
        <sz val="10"/>
        <rFont val="Arial MT"/>
        <family val="2"/>
      </rPr>
      <t>59751-00</t>
    </r>
  </si>
  <si>
    <r>
      <rPr>
        <sz val="10"/>
        <rFont val="Arial MT"/>
        <family val="2"/>
      </rPr>
      <t>90119-00</t>
    </r>
  </si>
  <si>
    <r>
      <rPr>
        <sz val="9"/>
        <rFont val="Arial MT"/>
        <family val="2"/>
      </rPr>
      <t>Otoskopija</t>
    </r>
  </si>
  <si>
    <r>
      <rPr>
        <sz val="10"/>
        <rFont val="Arial MT"/>
        <family val="2"/>
      </rPr>
      <t>90406-00</t>
    </r>
  </si>
  <si>
    <r>
      <rPr>
        <sz val="9"/>
        <rFont val="Arial MT"/>
        <family val="2"/>
      </rPr>
      <t>Ostale procedure na muškim polnim organima</t>
    </r>
  </si>
  <si>
    <r>
      <rPr>
        <sz val="10"/>
        <rFont val="Arial MT"/>
        <family val="2"/>
      </rPr>
      <t>90580-00</t>
    </r>
  </si>
  <si>
    <r>
      <rPr>
        <sz val="9"/>
        <rFont val="Arial MT"/>
        <family val="2"/>
      </rPr>
      <t>Debridman mesta otvorenog preloma</t>
    </r>
  </si>
  <si>
    <r>
      <rPr>
        <sz val="10"/>
        <rFont val="Arial MT"/>
        <family val="2"/>
      </rPr>
      <t>90661-00</t>
    </r>
  </si>
  <si>
    <r>
      <rPr>
        <sz val="9"/>
        <rFont val="Arial MT"/>
        <family val="2"/>
      </rPr>
      <t>Ostale incizije kože i potkožnog tkiva</t>
    </r>
  </si>
  <si>
    <r>
      <rPr>
        <sz val="10"/>
        <rFont val="Arial MT"/>
        <family val="2"/>
      </rPr>
      <t>92164-00</t>
    </r>
  </si>
  <si>
    <r>
      <rPr>
        <sz val="9"/>
        <rFont val="Arial MT"/>
        <family val="2"/>
      </rPr>
      <t>Primena ostalih antitoksina</t>
    </r>
  </si>
  <si>
    <r>
      <rPr>
        <sz val="10"/>
        <rFont val="Arial MT"/>
        <family val="2"/>
      </rPr>
      <t>96024-00</t>
    </r>
  </si>
  <si>
    <r>
      <rPr>
        <sz val="9"/>
        <rFont val="Arial MT"/>
        <family val="2"/>
      </rPr>
      <t>Procena potrebe za uređajem ili opremom koja služi kao pomoć</t>
    </r>
  </si>
  <si>
    <r>
      <rPr>
        <sz val="10"/>
        <rFont val="Arial MT"/>
        <family val="2"/>
      </rPr>
      <t>96176-00</t>
    </r>
  </si>
  <si>
    <r>
      <rPr>
        <sz val="9"/>
        <rFont val="Arial MT"/>
        <family val="2"/>
      </rPr>
      <t>Bihejvioralna terapija</t>
    </r>
  </si>
  <si>
    <r>
      <rPr>
        <sz val="10"/>
        <rFont val="Arial MT"/>
        <family val="2"/>
      </rPr>
      <t>96196-02</t>
    </r>
  </si>
  <si>
    <r>
      <rPr>
        <sz val="9"/>
        <rFont val="Arial MT"/>
        <family val="2"/>
      </rPr>
      <t xml:space="preserve">Intra-arterijsko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</si>
  <si>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96196-08</t>
    </r>
  </si>
  <si>
    <r>
      <rPr>
        <sz val="9"/>
        <rFont val="Arial MT"/>
        <family val="2"/>
      </rPr>
      <t>Intra-arterijsko davanje farmakološkog sredstva, elektrolit</t>
    </r>
  </si>
  <si>
    <r>
      <rPr>
        <sz val="10"/>
        <rFont val="Arial MT"/>
        <family val="2"/>
      </rPr>
      <t>96197-01</t>
    </r>
  </si>
  <si>
    <r>
      <rPr>
        <sz val="9"/>
        <rFont val="Arial MT"/>
        <family val="2"/>
      </rPr>
      <t xml:space="preserve">Intramuskularno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</si>
  <si>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96203-04</t>
    </r>
  </si>
  <si>
    <r>
      <rPr>
        <sz val="9"/>
        <rFont val="Arial MT"/>
        <family val="2"/>
      </rPr>
      <t>Oralno davanje farmakološkog sredstva, antidot</t>
    </r>
  </si>
  <si>
    <r>
      <rPr>
        <sz val="10"/>
        <rFont val="Arial MT"/>
        <family val="2"/>
      </rPr>
      <t>L010868</t>
    </r>
  </si>
  <si>
    <r>
      <rPr>
        <sz val="9"/>
        <rFont val="Arial MT"/>
        <family val="2"/>
      </rPr>
      <t>Albumin u likvoru, nefelometrija</t>
    </r>
  </si>
  <si>
    <r>
      <rPr>
        <sz val="10"/>
        <rFont val="Arial MT"/>
        <family val="2"/>
      </rPr>
      <t>L019034</t>
    </r>
  </si>
  <si>
    <r>
      <rPr>
        <sz val="9"/>
        <rFont val="Arial MT"/>
        <family val="2"/>
      </rPr>
      <t>Indirektan Coombs-ov test (IAT) - mikroepruveta</t>
    </r>
  </si>
  <si>
    <r>
      <rPr>
        <sz val="10"/>
        <rFont val="Arial MT"/>
        <family val="2"/>
      </rPr>
      <t>L020438</t>
    </r>
  </si>
  <si>
    <r>
      <rPr>
        <sz val="9"/>
        <rFont val="Arial MT"/>
        <family val="2"/>
      </rPr>
      <t>Detekcija virusnih antigena u stolici (Rotavirus i dr.)</t>
    </r>
  </si>
  <si>
    <t>ОД 01.10.2022 ДИЈАЛИЗНИ ПАЦИЈЕНТИ СЕ ОТПУШТАЈУ СВАКОГ ДАНА  И ЗБОГ ТОГА ЈЕ ИСКОРИШЋЕНОСТ 106,42%</t>
  </si>
  <si>
    <t>40mg</t>
  </si>
  <si>
    <t>bevacizumab</t>
  </si>
  <si>
    <t>L01XC07</t>
  </si>
  <si>
    <t>Avastin</t>
  </si>
  <si>
    <t>1x100mg/4ml</t>
  </si>
  <si>
    <t>cetuksimab</t>
  </si>
  <si>
    <t>L01XC06</t>
  </si>
  <si>
    <t>Erbitux</t>
  </si>
  <si>
    <t>1x20ml(5mg/ml)</t>
  </si>
  <si>
    <t>panitumumab</t>
  </si>
  <si>
    <t>L01xC08</t>
  </si>
  <si>
    <t>Vectibix</t>
  </si>
  <si>
    <t>1x20mg/ml</t>
  </si>
  <si>
    <t>L01AA06</t>
  </si>
  <si>
    <t>Holoxan</t>
  </si>
  <si>
    <t>1g</t>
  </si>
  <si>
    <t>KK21056, KK230851,KK230858, KK230855,KK230847,KK230848,KK230850</t>
  </si>
  <si>
    <t>КК21057,KK230897,KK230895, KK230896</t>
  </si>
  <si>
    <t>OR000049,KK21115,KK231778</t>
  </si>
  <si>
    <t>KK231155,</t>
  </si>
  <si>
    <t>Уникондиларна тотална пол.цем.ендопротеза колена</t>
  </si>
  <si>
    <t>OR000049, KK21115,КК21102,КК231664</t>
  </si>
  <si>
    <t>OR000015  , OR000016 ,(BP20001,        BP20002,BP20003,  BP20004,BP20005 ,BP20131,BP21001,BP21002,BP21003,BP21004,BP21005,BP21168,BP21043,BP21171,BP20134,BP21170,BP20133,BP20132,BP22001,)</t>
  </si>
  <si>
    <t>Извршено     I- XII   2023</t>
  </si>
  <si>
    <t>Извршено     I- XII  2023</t>
  </si>
  <si>
    <t>I-XII  2023</t>
  </si>
  <si>
    <t>I-  XII   2023.</t>
  </si>
  <si>
    <t>Извршено     I-  XII     2023</t>
  </si>
  <si>
    <t>Извршено     I- XII    2023</t>
  </si>
  <si>
    <t>Извршено     I- XII     2023</t>
  </si>
  <si>
    <t>Извршено     I-   XII 2023</t>
  </si>
  <si>
    <t>Изврршење  I-XII    2023</t>
  </si>
  <si>
    <t>Извршено      I-XII   2023</t>
  </si>
  <si>
    <t>Извршено     I-XII   2023</t>
  </si>
  <si>
    <t>Извршено I-XII   2023</t>
  </si>
  <si>
    <t>Укупан број пацијената на листи чекања на дан 31.12.2023</t>
  </si>
  <si>
    <t>Број пацијената са листе чекања којима је урађена  процедура/интервенција I-XII     2023</t>
  </si>
  <si>
    <t>Укупан број свих пацијената којима је урађена интервенција/процедура у ЗУ I-XII     2023</t>
  </si>
  <si>
    <t>Просечна дужина чекања у данима I-XII   2023</t>
  </si>
  <si>
    <t>Извршено      I-XII    2023</t>
  </si>
  <si>
    <t>56028-02</t>
  </si>
  <si>
    <t>Компијутеризована томографија фацијалних костију и параназалног синуса са и. Применом контр. Сред.</t>
  </si>
  <si>
    <t>56036-00</t>
  </si>
  <si>
    <t>Компијутеризована томографија фасцијалних костију параназалног синуса и мозга са интравенском применом контрасног средства</t>
  </si>
  <si>
    <t>а59300-00</t>
  </si>
  <si>
    <t>Радиографско снимање  дојке,обострано</t>
  </si>
  <si>
    <t>L009640</t>
  </si>
  <si>
    <t>Албумин у дневном урину ,имунотурбидиметрија</t>
  </si>
  <si>
    <t>92201-00</t>
  </si>
  <si>
    <t>Уклањање страног тела без инцизије,некласификовано на другом месту</t>
  </si>
  <si>
    <t>Kaтетеризација мокраћне бешике</t>
  </si>
  <si>
    <t>Скидање конца серклажом</t>
  </si>
  <si>
    <t>Ситуационо-професионално саветовање или подучавање</t>
  </si>
  <si>
    <t>Детекција психоактивних супстанци у урину код зависника</t>
  </si>
  <si>
    <t>Субкутано давање вфармаколошког средства ,инсулин</t>
  </si>
  <si>
    <t>Репарација ране на кожи и поткожном ткиву осталих области која укључује меко ткиво</t>
  </si>
  <si>
    <t>35717-04</t>
  </si>
  <si>
    <t>Салпингоовариектомија -обострана</t>
  </si>
  <si>
    <t>Субкутано давање фармаколошког средста ,друго и некласификовано фармаколошко средсто</t>
  </si>
  <si>
    <t>Орално давање фарм.средства</t>
  </si>
  <si>
    <t>32033-00</t>
  </si>
  <si>
    <t>Успостављање континуитета црева након хартманове операције</t>
  </si>
  <si>
    <t>Салпингоовариектомија ,једнострана</t>
  </si>
  <si>
    <t>36759-01</t>
  </si>
  <si>
    <t>Парцијална уретеректомија</t>
  </si>
  <si>
    <t>Ендоскопско пласирање уретералног стента</t>
  </si>
  <si>
    <t>90345-00</t>
  </si>
  <si>
    <t>Конрола крварења из ректума или ануса</t>
  </si>
  <si>
    <t>90575-00</t>
  </si>
  <si>
    <t>Ексцизија меког ткивас ,некласификовано на другом месту</t>
  </si>
  <si>
    <t>Ушивање тетиве ,некласификовано на другом месту</t>
  </si>
  <si>
    <t>Фибероптичка колоноскопија до цеклума са биопсијом</t>
  </si>
  <si>
    <t>36585-03</t>
  </si>
  <si>
    <t>Формирање кутане уретеростомије,обострано</t>
  </si>
  <si>
    <t>37014-00</t>
  </si>
  <si>
    <t>Тотална ексцизија мокраћне бешике</t>
  </si>
  <si>
    <t>37023-01</t>
  </si>
  <si>
    <t>Затварање везикокутане фистуле</t>
  </si>
  <si>
    <t>37209-00</t>
  </si>
  <si>
    <t>Радикална простатектомија</t>
  </si>
  <si>
    <t>Узимање матерјала са коже ивидљивих слузокожа за миколошки,бактериолошки и цитолошки преглед</t>
  </si>
  <si>
    <t>46366-00</t>
  </si>
  <si>
    <t>Субкутана фасциотомија због дипитренове</t>
  </si>
  <si>
    <t>47609-02</t>
  </si>
  <si>
    <t>Затворена репозиција талуса</t>
  </si>
  <si>
    <t>Вежбе дисања у лечењу болести респираторног система</t>
  </si>
  <si>
    <t>Одстрањење клина завртња или зице ,неклас. На другом месту</t>
  </si>
  <si>
    <t>41764-04</t>
  </si>
  <si>
    <t>Трахеоскопија кроз вештачки отвор -артефицијалну стому</t>
  </si>
  <si>
    <t>009166</t>
  </si>
  <si>
    <t>009127</t>
  </si>
  <si>
    <t xml:space="preserve">Репозицијалуксиране доње </t>
  </si>
  <si>
    <t>Реконструкција ране спољашњег ува</t>
  </si>
  <si>
    <t>59300001</t>
  </si>
  <si>
    <t>Радиографија дојке -обострано-читање</t>
  </si>
  <si>
    <t>30094-05</t>
  </si>
  <si>
    <t>Перкутана биопсија панкреаса иглом</t>
  </si>
  <si>
    <t>92515-29</t>
  </si>
  <si>
    <t>Седација АСА  29</t>
  </si>
  <si>
    <t>Поступак одржавања неинвазивне вентилаторне подршке,24 сати,96 сати</t>
  </si>
  <si>
    <t>Субкутано давање фарм. Средства ,тромболитичко средство</t>
  </si>
  <si>
    <t>47972-00</t>
  </si>
  <si>
    <t>Отворени поступак на овојници тетиве,некл.на  другом месту</t>
  </si>
  <si>
    <r>
      <rPr>
        <sz val="10"/>
        <rFont val="Arial MT"/>
        <family val="2"/>
      </rPr>
      <t>Šifra usluge</t>
    </r>
  </si>
  <si>
    <r>
      <rPr>
        <sz val="12"/>
        <rFont val="Arial MT"/>
        <family val="2"/>
      </rPr>
      <t>Naziv usluge</t>
    </r>
  </si>
  <si>
    <r>
      <rPr>
        <sz val="9"/>
        <rFont val="Arial MT"/>
        <family val="2"/>
      </rPr>
      <t>Repozicija luksirane donje vilice</t>
    </r>
  </si>
  <si>
    <r>
      <rPr>
        <sz val="10"/>
        <rFont val="Arial MT"/>
        <family val="2"/>
      </rPr>
      <t>11709-00</t>
    </r>
  </si>
  <si>
    <r>
      <rPr>
        <sz val="9"/>
        <rFont val="Arial MT"/>
        <family val="2"/>
      </rPr>
      <t>Holter ambulatorno kontinuirano EKG snimanje</t>
    </r>
  </si>
  <si>
    <r>
      <rPr>
        <sz val="10"/>
        <rFont val="Arial MT"/>
        <family val="2"/>
      </rPr>
      <t>12306-00</t>
    </r>
  </si>
  <si>
    <r>
      <rPr>
        <sz val="9"/>
        <rFont val="Arial MT"/>
        <family val="2"/>
      </rPr>
      <t xml:space="preserve">Denzitometrija kostiju upotrebom rendgenske apsorpciometrije
</t>
    </r>
    <r>
      <rPr>
        <sz val="9"/>
        <rFont val="Arial MT"/>
        <family val="2"/>
      </rPr>
      <t>dualne energije</t>
    </r>
  </si>
  <si>
    <r>
      <rPr>
        <sz val="10"/>
        <rFont val="Arial MT"/>
        <family val="2"/>
      </rPr>
      <t>16512-00</t>
    </r>
  </si>
  <si>
    <r>
      <rPr>
        <sz val="9"/>
        <rFont val="Arial MT"/>
        <family val="2"/>
      </rPr>
      <t>Skidanje konca serklaža</t>
    </r>
  </si>
  <si>
    <t>Reparacija rane na koži i potkožnom tkivu lica ili vrata, koja uključuje meko tkivo</t>
  </si>
  <si>
    <r>
      <rPr>
        <sz val="10"/>
        <rFont val="Arial MT"/>
        <family val="2"/>
      </rPr>
      <t>30052-00</t>
    </r>
  </si>
  <si>
    <r>
      <rPr>
        <sz val="9"/>
        <rFont val="Arial MT"/>
        <family val="2"/>
      </rPr>
      <t>Rekonstrukcija rane spoljašnjeg uva</t>
    </r>
  </si>
  <si>
    <r>
      <rPr>
        <sz val="10"/>
        <rFont val="Arial MT"/>
        <family val="2"/>
      </rPr>
      <t>30075-27</t>
    </r>
  </si>
  <si>
    <r>
      <rPr>
        <sz val="9"/>
        <rFont val="Arial MT"/>
        <family val="2"/>
      </rPr>
      <t>Biopsija promene na penisu</t>
    </r>
  </si>
  <si>
    <r>
      <rPr>
        <sz val="10"/>
        <rFont val="Arial MT"/>
        <family val="2"/>
      </rPr>
      <t>30075-31</t>
    </r>
  </si>
  <si>
    <r>
      <rPr>
        <sz val="9"/>
        <rFont val="Arial MT"/>
        <family val="2"/>
      </rPr>
      <t>Biopsija uretre</t>
    </r>
  </si>
  <si>
    <r>
      <rPr>
        <sz val="10"/>
        <rFont val="Arial MT"/>
        <family val="2"/>
      </rPr>
      <t>30094-05</t>
    </r>
  </si>
  <si>
    <r>
      <rPr>
        <sz val="9"/>
        <rFont val="Arial MT"/>
        <family val="2"/>
      </rPr>
      <t>Perkutana biopsija pankreasa iglom</t>
    </r>
  </si>
  <si>
    <r>
      <rPr>
        <sz val="10"/>
        <rFont val="Arial MT"/>
        <family val="2"/>
      </rPr>
      <t>30224-00</t>
    </r>
  </si>
  <si>
    <r>
      <rPr>
        <sz val="9"/>
        <rFont val="Arial MT"/>
        <family val="2"/>
      </rPr>
      <t>Perkutana drenaža apscesa mekog tkiva</t>
    </r>
  </si>
  <si>
    <r>
      <rPr>
        <sz val="10"/>
        <rFont val="Arial MT"/>
        <family val="2"/>
      </rPr>
      <t>30375-24</t>
    </r>
  </si>
  <si>
    <r>
      <rPr>
        <sz val="9"/>
        <rFont val="Arial MT"/>
        <family val="2"/>
      </rPr>
      <t>Šav tankog creva</t>
    </r>
  </si>
  <si>
    <r>
      <rPr>
        <sz val="10"/>
        <rFont val="Arial MT"/>
        <family val="2"/>
      </rPr>
      <t>30440-00</t>
    </r>
  </si>
  <si>
    <r>
      <rPr>
        <sz val="9"/>
        <rFont val="Arial MT"/>
        <family val="2"/>
      </rPr>
      <t>Perkutana transhepatička holangiografija (PTC)</t>
    </r>
  </si>
  <si>
    <r>
      <rPr>
        <sz val="10"/>
        <rFont val="Arial MT"/>
        <family val="2"/>
      </rPr>
      <t>30460-08</t>
    </r>
  </si>
  <si>
    <r>
      <rPr>
        <sz val="9"/>
        <rFont val="Arial MT"/>
        <family val="2"/>
      </rPr>
      <t xml:space="preserve">Bilio-digestivni bajpas pomoću Roux-en-Y vijuge;
</t>
    </r>
    <r>
      <rPr>
        <sz val="9"/>
        <rFont val="Arial MT"/>
        <family val="2"/>
      </rPr>
      <t>Holecistojejunostomija</t>
    </r>
  </si>
  <si>
    <r>
      <rPr>
        <sz val="10"/>
        <rFont val="Arial MT"/>
        <family val="2"/>
      </rPr>
      <t>32033-00</t>
    </r>
  </si>
  <si>
    <r>
      <rPr>
        <sz val="9"/>
        <rFont val="Arial MT"/>
        <family val="2"/>
      </rPr>
      <t xml:space="preserve">Uspostavljanje kontinuiteta creva nakon Hartmanove (Hartmann)
</t>
    </r>
    <r>
      <rPr>
        <sz val="9"/>
        <rFont val="Arial MT"/>
        <family val="2"/>
      </rPr>
      <t>operacije</t>
    </r>
  </si>
  <si>
    <r>
      <rPr>
        <sz val="10"/>
        <rFont val="Arial MT"/>
        <family val="2"/>
      </rPr>
      <t>32090-01</t>
    </r>
  </si>
  <si>
    <r>
      <rPr>
        <sz val="9"/>
        <rFont val="Arial MT"/>
        <family val="2"/>
      </rPr>
      <t>Fiberoptička kolonoskopija do cekuma sa biopsijom</t>
    </r>
  </si>
  <si>
    <r>
      <rPr>
        <sz val="10"/>
        <rFont val="Arial MT"/>
        <family val="2"/>
      </rPr>
      <t>32159-00</t>
    </r>
  </si>
  <si>
    <r>
      <rPr>
        <sz val="9"/>
        <rFont val="Arial MT"/>
        <family val="2"/>
      </rPr>
      <t xml:space="preserve">Ekscizija analne fistule koja zahvata donju polovinu analnog
</t>
    </r>
    <r>
      <rPr>
        <sz val="9"/>
        <rFont val="Arial MT"/>
        <family val="2"/>
      </rPr>
      <t>sfinktera</t>
    </r>
  </si>
  <si>
    <r>
      <rPr>
        <sz val="10"/>
        <rFont val="Arial MT"/>
        <family val="2"/>
      </rPr>
      <t>32166-00</t>
    </r>
  </si>
  <si>
    <r>
      <rPr>
        <sz val="9"/>
        <rFont val="Arial MT"/>
        <family val="2"/>
      </rPr>
      <t>Ugradnja analnog setona</t>
    </r>
  </si>
  <si>
    <r>
      <rPr>
        <sz val="10"/>
        <rFont val="Arial MT"/>
        <family val="2"/>
      </rPr>
      <t>35653-01</t>
    </r>
  </si>
  <si>
    <r>
      <rPr>
        <sz val="9"/>
        <rFont val="Arial MT"/>
        <family val="2"/>
      </rPr>
      <t>Totalna abdominalna histerektomija</t>
    </r>
  </si>
  <si>
    <r>
      <rPr>
        <sz val="10"/>
        <rFont val="Arial MT"/>
        <family val="2"/>
      </rPr>
      <t>35713-04</t>
    </r>
  </si>
  <si>
    <r>
      <rPr>
        <sz val="9"/>
        <rFont val="Arial MT"/>
        <family val="2"/>
      </rPr>
      <t>Ovarijalna cistektomija, jednostrana</t>
    </r>
  </si>
  <si>
    <r>
      <rPr>
        <sz val="10"/>
        <rFont val="Arial MT"/>
        <family val="2"/>
      </rPr>
      <t>35717-04</t>
    </r>
  </si>
  <si>
    <r>
      <rPr>
        <sz val="9"/>
        <rFont val="Arial MT"/>
        <family val="2"/>
      </rPr>
      <t>Salpingoovariektomija, obostrana</t>
    </r>
  </si>
  <si>
    <r>
      <rPr>
        <sz val="10"/>
        <rFont val="Arial MT"/>
        <family val="2"/>
      </rPr>
      <t>36585-03</t>
    </r>
  </si>
  <si>
    <r>
      <rPr>
        <sz val="9"/>
        <rFont val="Arial MT"/>
        <family val="2"/>
      </rPr>
      <t>Formiranje kutane ureterostomije (obostrano)</t>
    </r>
  </si>
  <si>
    <r>
      <rPr>
        <sz val="10"/>
        <rFont val="Arial MT"/>
        <family val="2"/>
      </rPr>
      <t>37014-00</t>
    </r>
  </si>
  <si>
    <r>
      <rPr>
        <sz val="9"/>
        <rFont val="Arial MT"/>
        <family val="2"/>
      </rPr>
      <t>Totalna ekscizija mokraćne bešike</t>
    </r>
  </si>
  <si>
    <r>
      <rPr>
        <sz val="10"/>
        <rFont val="Arial MT"/>
        <family val="2"/>
      </rPr>
      <t>37023-01</t>
    </r>
  </si>
  <si>
    <r>
      <rPr>
        <sz val="9"/>
        <rFont val="Arial MT"/>
        <family val="2"/>
      </rPr>
      <t>Zatvaranje veziko-kutane fistule</t>
    </r>
  </si>
  <si>
    <r>
      <rPr>
        <sz val="10"/>
        <rFont val="Arial MT"/>
        <family val="2"/>
      </rPr>
      <t>37209-00</t>
    </r>
  </si>
  <si>
    <r>
      <rPr>
        <sz val="9"/>
        <rFont val="Arial MT"/>
        <family val="2"/>
      </rPr>
      <t>Radikalna prostatektomija</t>
    </r>
  </si>
  <si>
    <r>
      <rPr>
        <sz val="10"/>
        <rFont val="Arial MT"/>
        <family val="2"/>
      </rPr>
      <t>37803-00</t>
    </r>
  </si>
  <si>
    <r>
      <rPr>
        <sz val="9"/>
        <rFont val="Arial MT"/>
        <family val="2"/>
      </rPr>
      <t>Orhidopeksija nespuštenog testisa, jednostrana</t>
    </r>
  </si>
  <si>
    <r>
      <rPr>
        <sz val="10"/>
        <rFont val="Arial MT"/>
        <family val="2"/>
      </rPr>
      <t>41764-04</t>
    </r>
  </si>
  <si>
    <r>
      <rPr>
        <sz val="9"/>
        <rFont val="Arial MT"/>
        <family val="2"/>
      </rPr>
      <t>Traheoskopija kroz veštački otvor - arteficijelnu stomu</t>
    </r>
  </si>
  <si>
    <r>
      <rPr>
        <sz val="10"/>
        <rFont val="Arial MT"/>
        <family val="2"/>
      </rPr>
      <t>41889-01</t>
    </r>
  </si>
  <si>
    <r>
      <rPr>
        <sz val="9"/>
        <rFont val="Arial MT"/>
        <family val="2"/>
      </rPr>
      <t>Bronhoskopija kroz veštački otvor - arteficijalnu stomu</t>
    </r>
  </si>
  <si>
    <r>
      <rPr>
        <sz val="10"/>
        <rFont val="Arial MT"/>
        <family val="2"/>
      </rPr>
      <t>44364-01</t>
    </r>
  </si>
  <si>
    <r>
      <rPr>
        <sz val="9"/>
        <rFont val="Arial MT"/>
        <family val="2"/>
      </rPr>
      <t>Transmetatarzalna amputacija</t>
    </r>
  </si>
  <si>
    <r>
      <rPr>
        <sz val="10"/>
        <rFont val="Arial MT"/>
        <family val="2"/>
      </rPr>
      <t>46366-00</t>
    </r>
  </si>
  <si>
    <r>
      <rPr>
        <sz val="9"/>
        <rFont val="Arial MT"/>
        <family val="2"/>
      </rPr>
      <t>Subkutana fasciotomija zbog Dipitrenove kontrakture</t>
    </r>
  </si>
  <si>
    <r>
      <rPr>
        <sz val="10"/>
        <rFont val="Arial MT"/>
        <family val="2"/>
      </rPr>
      <t>46420-00</t>
    </r>
  </si>
  <si>
    <r>
      <rPr>
        <sz val="9"/>
        <rFont val="Arial MT"/>
        <family val="2"/>
      </rPr>
      <t>Primarna reparacija tetive ekstenzora šake</t>
    </r>
  </si>
  <si>
    <r>
      <rPr>
        <sz val="10"/>
        <rFont val="Arial MT"/>
        <family val="2"/>
      </rPr>
      <t>47609-02</t>
    </r>
  </si>
  <si>
    <r>
      <rPr>
        <sz val="9"/>
        <rFont val="Arial MT"/>
        <family val="2"/>
      </rPr>
      <t>Zatvorena repozicija preloma talusa</t>
    </r>
  </si>
  <si>
    <r>
      <rPr>
        <sz val="10"/>
        <rFont val="Arial MT"/>
        <family val="2"/>
      </rPr>
      <t>47972-00</t>
    </r>
  </si>
  <si>
    <r>
      <rPr>
        <sz val="9"/>
        <rFont val="Arial MT"/>
        <family val="2"/>
      </rPr>
      <t xml:space="preserve">Otvoreni postupak na ovojnici tetive, neklasifikovan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</si>
  <si>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55252-00</t>
    </r>
  </si>
  <si>
    <r>
      <rPr>
        <sz val="9"/>
        <rFont val="Arial MT"/>
        <family val="2"/>
      </rPr>
      <t xml:space="preserve">Ultrazvučni dupleks pregled vena gornjih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</si>
  <si>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56013-00</t>
    </r>
  </si>
  <si>
    <r>
      <rPr>
        <sz val="9"/>
        <rFont val="Arial MT"/>
        <family val="2"/>
      </rPr>
      <t>Kompjuterizovana tomografija orbite</t>
    </r>
  </si>
  <si>
    <r>
      <rPr>
        <sz val="10"/>
        <rFont val="Arial MT"/>
        <family val="2"/>
      </rPr>
      <t>56028-02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</si>
  <si>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 sa intravenskom primenom kontrastnog sredstva</t>
    </r>
  </si>
  <si>
    <r>
      <rPr>
        <sz val="10"/>
        <rFont val="Arial MT"/>
        <family val="2"/>
      </rPr>
      <t>56036-00</t>
    </r>
  </si>
  <si>
    <r>
      <rPr>
        <sz val="9"/>
        <rFont val="Arial MT"/>
        <family val="2"/>
      </rPr>
      <t xml:space="preserve">Kompjuterizovana tomografija facijalnih kostiju, paranazalnog
</t>
    </r>
    <r>
      <rPr>
        <sz val="9"/>
        <rFont val="Arial MT"/>
        <family val="2"/>
      </rPr>
      <t>sinusa i mozga sa intravenskom primenom kontrastnog sredstva</t>
    </r>
  </si>
  <si>
    <r>
      <rPr>
        <sz val="10"/>
        <rFont val="Arial MT"/>
        <family val="2"/>
      </rPr>
      <t>57921-00</t>
    </r>
  </si>
  <si>
    <r>
      <rPr>
        <sz val="9"/>
        <rFont val="Arial MT"/>
        <family val="2"/>
      </rPr>
      <t>Radiografija temporalnomandibularnog zgloba - čitanje</t>
    </r>
  </si>
  <si>
    <r>
      <rPr>
        <sz val="9"/>
        <rFont val="Arial MT"/>
        <family val="2"/>
      </rPr>
      <t>Radiografija dojke, obostrano - čitanje</t>
    </r>
  </si>
  <si>
    <r>
      <rPr>
        <sz val="10"/>
        <rFont val="Arial MT"/>
        <family val="2"/>
      </rPr>
      <t>90144-00</t>
    </r>
  </si>
  <si>
    <r>
      <rPr>
        <sz val="9"/>
        <rFont val="Arial MT"/>
        <family val="2"/>
      </rPr>
      <t>Ekscizija lezija na tonzilama i adenoidima</t>
    </r>
  </si>
  <si>
    <r>
      <rPr>
        <sz val="10"/>
        <rFont val="Arial MT"/>
        <family val="2"/>
      </rPr>
      <t>90345-00</t>
    </r>
  </si>
  <si>
    <r>
      <rPr>
        <sz val="9"/>
        <rFont val="Arial MT"/>
        <family val="2"/>
      </rPr>
      <t>Kontrola krvarenja iz rektuma ili anusa</t>
    </r>
  </si>
  <si>
    <r>
      <rPr>
        <sz val="10"/>
        <rFont val="Arial MT"/>
        <family val="2"/>
      </rPr>
      <t>90470-01</t>
    </r>
  </si>
  <si>
    <r>
      <rPr>
        <sz val="9"/>
        <rFont val="Arial MT"/>
        <family val="2"/>
      </rPr>
      <t>Karlični porođaj uz ručnu pomoć</t>
    </r>
  </si>
  <si>
    <r>
      <rPr>
        <sz val="10"/>
        <rFont val="Arial MT"/>
        <family val="2"/>
      </rPr>
      <t>90575-00</t>
    </r>
  </si>
  <si>
    <r>
      <rPr>
        <sz val="9"/>
        <rFont val="Arial MT"/>
        <family val="2"/>
      </rPr>
      <t>Ekscizija mekog tkiva, neklasifikovana na drugom mestu</t>
    </r>
  </si>
  <si>
    <r>
      <rPr>
        <sz val="10"/>
        <rFont val="Arial MT"/>
        <family val="2"/>
      </rPr>
      <t>90582-01</t>
    </r>
  </si>
  <si>
    <r>
      <rPr>
        <sz val="9"/>
        <rFont val="Arial MT"/>
        <family val="2"/>
      </rPr>
      <t>Ušivanje tetive, neklasifikovano na drugom mestu</t>
    </r>
  </si>
  <si>
    <r>
      <rPr>
        <sz val="10"/>
        <rFont val="Arial MT"/>
        <family val="2"/>
      </rPr>
      <t>92201-00</t>
    </r>
  </si>
  <si>
    <r>
      <rPr>
        <sz val="9"/>
        <rFont val="Arial MT"/>
        <family val="2"/>
      </rPr>
      <t xml:space="preserve">Uklanjanje stranog tela bez incizije,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</si>
  <si>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92514-50</t>
    </r>
  </si>
  <si>
    <r>
      <rPr>
        <sz val="9"/>
        <rFont val="Arial MT"/>
        <family val="2"/>
      </rPr>
      <t>Opšta anestezija, ASA 50</t>
    </r>
  </si>
  <si>
    <r>
      <rPr>
        <sz val="10"/>
        <rFont val="Arial MT"/>
        <family val="2"/>
      </rPr>
      <t>92514-59</t>
    </r>
  </si>
  <si>
    <r>
      <rPr>
        <sz val="9"/>
        <rFont val="Arial MT"/>
        <family val="2"/>
      </rPr>
      <t>Opšta anestezija, ASA 59</t>
    </r>
  </si>
  <si>
    <r>
      <rPr>
        <sz val="10"/>
        <rFont val="Arial MT"/>
        <family val="2"/>
      </rPr>
      <t>92515-29</t>
    </r>
  </si>
  <si>
    <r>
      <rPr>
        <sz val="9"/>
        <rFont val="Arial MT"/>
        <family val="2"/>
      </rPr>
      <t>Sedacija, ASA 29</t>
    </r>
  </si>
  <si>
    <r>
      <rPr>
        <sz val="10"/>
        <rFont val="Arial MT"/>
        <family val="2"/>
      </rPr>
      <t>96199-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</si>
  <si>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 BC</t>
    </r>
  </si>
  <si>
    <r>
      <rPr>
        <sz val="9"/>
        <rFont val="Arial MT"/>
        <family val="2"/>
      </rPr>
      <t xml:space="preserve">Subkutano davanje farmakološkog sredstva, drugo i
</t>
    </r>
    <r>
      <rPr>
        <sz val="9"/>
        <rFont val="Arial MT"/>
        <family val="2"/>
      </rPr>
      <t>neklasifikovano farmakkološko sredstvo</t>
    </r>
  </si>
  <si>
    <r>
      <rPr>
        <sz val="10"/>
        <rFont val="Arial MT"/>
        <family val="2"/>
      </rPr>
      <t>96201-08</t>
    </r>
  </si>
  <si>
    <r>
      <rPr>
        <sz val="9"/>
        <rFont val="Arial MT"/>
        <family val="2"/>
      </rPr>
      <t>Intrakavitarno davanje farmakološkog sredstva, elektrolit</t>
    </r>
  </si>
  <si>
    <r>
      <rPr>
        <sz val="9"/>
        <rFont val="Arial MT"/>
        <family val="2"/>
      </rPr>
      <t xml:space="preserve">Enteralno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</si>
  <si>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A59300-00</t>
    </r>
  </si>
  <si>
    <r>
      <rPr>
        <sz val="9"/>
        <rFont val="Arial MT"/>
        <family val="2"/>
      </rPr>
      <t>Radiografsko snimanje dojke, obostrano</t>
    </r>
  </si>
  <si>
    <r>
      <rPr>
        <sz val="10"/>
        <rFont val="Arial MT"/>
        <family val="2"/>
      </rPr>
      <t>k004</t>
    </r>
  </si>
  <si>
    <r>
      <rPr>
        <sz val="9"/>
        <rFont val="Arial MT"/>
        <family val="2"/>
      </rPr>
      <t>Kiretaža u lokalnoj anesteziji</t>
    </r>
  </si>
  <si>
    <r>
      <rPr>
        <sz val="10"/>
        <rFont val="Arial MT"/>
        <family val="2"/>
      </rPr>
      <t>L009640</t>
    </r>
  </si>
  <si>
    <r>
      <rPr>
        <sz val="9"/>
        <rFont val="Arial MT"/>
        <family val="2"/>
      </rPr>
      <t xml:space="preserve">Albumin (mikroalbuminurija) u dnevnom urinu,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</si>
  <si>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L015057</t>
    </r>
  </si>
  <si>
    <r>
      <rPr>
        <sz val="9"/>
        <rFont val="Arial MT"/>
        <family val="2"/>
      </rPr>
      <t>Protrombinsko vreme (PT) plazmi/kapilarnoj krvi, koagulometrija</t>
    </r>
  </si>
  <si>
    <r>
      <rPr>
        <sz val="10"/>
        <rFont val="Arial MT"/>
        <family val="2"/>
      </rPr>
      <t>L018176</t>
    </r>
  </si>
  <si>
    <r>
      <rPr>
        <sz val="9"/>
        <rFont val="Arial MT"/>
        <family val="2"/>
      </rPr>
      <t>ABO podgrupa - epruveta</t>
    </r>
  </si>
  <si>
    <r>
      <rPr>
        <sz val="10"/>
        <rFont val="Arial MT"/>
        <family val="2"/>
      </rPr>
      <t>L018465</t>
    </r>
  </si>
  <si>
    <r>
      <rPr>
        <sz val="9"/>
        <rFont val="Arial MT"/>
        <family val="2"/>
      </rPr>
      <t>Potvrdna krvna grupa ABO - mikroepruveta</t>
    </r>
  </si>
  <si>
    <r>
      <rPr>
        <sz val="9"/>
        <rFont val="Arial MT"/>
        <family val="2"/>
      </rPr>
      <t xml:space="preserve">Bakteriološki pregled brisa spoljašnjeg ušnog kanala, promena
</t>
    </r>
    <r>
      <rPr>
        <sz val="9"/>
        <rFont val="Arial MT"/>
        <family val="2"/>
      </rPr>
      <t>na koži ili površinske rane</t>
    </r>
  </si>
  <si>
    <r>
      <rPr>
        <sz val="10"/>
        <rFont val="Arial MT"/>
        <family val="2"/>
      </rPr>
      <t>L019190</t>
    </r>
  </si>
  <si>
    <r>
      <rPr>
        <sz val="9"/>
        <rFont val="Arial MT"/>
        <family val="2"/>
      </rPr>
      <t xml:space="preserve">Bakteriološki pregled brisa spoljašnjih genitalija ili vagine ili
</t>
    </r>
    <r>
      <rPr>
        <sz val="9"/>
        <rFont val="Arial MT"/>
        <family val="2"/>
      </rPr>
      <t>cerviksa ili uretre</t>
    </r>
  </si>
  <si>
    <r>
      <rPr>
        <sz val="10"/>
        <rFont val="Arial MT"/>
        <family val="2"/>
      </rPr>
      <t>L019422</t>
    </r>
  </si>
  <si>
    <r>
      <rPr>
        <sz val="9"/>
        <rFont val="Arial MT"/>
        <family val="2"/>
      </rPr>
      <t>Biohemijska identifikacija beta - hemolitičnog streptokoka</t>
    </r>
  </si>
  <si>
    <t xml:space="preserve">Остала саветовања </t>
  </si>
  <si>
    <t>План за 2024</t>
  </si>
  <si>
    <t>I-XII    2024.</t>
  </si>
  <si>
    <t>I- XII    2024.</t>
  </si>
  <si>
    <t xml:space="preserve"> I-XII 2024</t>
  </si>
  <si>
    <t>Табела 6а. Информације везане за COVID 19              I- XII  2024.год.</t>
  </si>
  <si>
    <t>Датум 31.12.2024</t>
  </si>
  <si>
    <t>Услуга остварено I-XII    2024</t>
  </si>
  <si>
    <t>I-XII  2024</t>
  </si>
  <si>
    <t>I - XII    2024</t>
  </si>
  <si>
    <t>I-  XII   2024.</t>
  </si>
  <si>
    <t>I- XII   2024.</t>
  </si>
  <si>
    <t>ФИЗИКАЛНА МЕДИЦИНА И РЕХАБИЛИТАЦИЈА   01.01.2024-31.12.2024</t>
  </si>
  <si>
    <t>I  -XII   2024</t>
  </si>
  <si>
    <t>I-XII  2024.</t>
  </si>
  <si>
    <t>I-XII   2024.</t>
  </si>
  <si>
    <t>I-XII     2024.</t>
  </si>
  <si>
    <t>I- XII  2024.</t>
  </si>
  <si>
    <t>Планиран укупан број процедура за које се воде листе чекања за 2024.</t>
  </si>
  <si>
    <t>Планиран број процедура за пацијенте који су на листи чекања за 2024.</t>
  </si>
  <si>
    <t>I -XII  2024.</t>
  </si>
  <si>
    <t>I  -XII    2024</t>
  </si>
  <si>
    <t>Збирна табела I-XII  2024 .</t>
  </si>
  <si>
    <t>ПЛАН 2024.</t>
  </si>
  <si>
    <t>01.01 2024</t>
  </si>
  <si>
    <t>Број исписаних болесника I-XII 2024</t>
  </si>
  <si>
    <t>Број бо  дана I-XII  2024</t>
  </si>
  <si>
    <t>Просечна дневна заузетост постеља I-XII  2024. (%)</t>
  </si>
  <si>
    <t>Број дијализа I-XII 2024</t>
  </si>
  <si>
    <t>01.01.2023- 31.12.2024.</t>
  </si>
  <si>
    <t>L014416</t>
  </si>
  <si>
    <t>L017278</t>
  </si>
  <si>
    <t xml:space="preserve">Калцитонин у серуму-плазми </t>
  </si>
  <si>
    <t>Орално давање фарм.средства антиинфективно</t>
  </si>
  <si>
    <t>Рендген дијагностика  (7 апарата  и 3 смене)</t>
  </si>
  <si>
    <t>Извршено у 2023.</t>
  </si>
  <si>
    <t>План за 2024.</t>
  </si>
  <si>
    <t>ifosamid</t>
  </si>
  <si>
    <t>epiribicin-hlorid</t>
  </si>
  <si>
    <t>Farmorubicin</t>
  </si>
  <si>
    <t>50mg</t>
  </si>
  <si>
    <t>1x80mg</t>
  </si>
  <si>
    <t>leuprolelin-acetat</t>
  </si>
  <si>
    <t>L02AEO2</t>
  </si>
  <si>
    <t>Eligard</t>
  </si>
  <si>
    <t>1x45mg</t>
  </si>
  <si>
    <t>01.01.2024</t>
  </si>
  <si>
    <t>Извршено у  2023</t>
  </si>
  <si>
    <t>01.01.2024.</t>
  </si>
  <si>
    <t>Извршено у 2023</t>
  </si>
  <si>
    <t>Ултразвучни преглед абдомена или пелвиса због осталих стања са трудноћом</t>
  </si>
  <si>
    <t>ДИЈЕТЕТИКА</t>
  </si>
  <si>
    <t>Удружене здравствене процедуре,дијететика</t>
  </si>
  <si>
    <t>Саветовање или подучавање о исхрани -дневном уносу хране</t>
  </si>
  <si>
    <t>96209-09</t>
  </si>
  <si>
    <t>Пуњење уређаја за давање лека ,друго и некл.фарм средство</t>
  </si>
  <si>
    <t>Мерење размене гасова</t>
  </si>
  <si>
    <t xml:space="preserve">Узорковање и слање матерјала за лаб. испитивања </t>
  </si>
</sst>
</file>

<file path=xl/styles.xml><?xml version="1.0" encoding="utf-8"?>
<styleSheet xmlns="http://schemas.openxmlformats.org/spreadsheetml/2006/main">
  <numFmts count="6">
    <numFmt numFmtId="164" formatCode="_)@"/>
    <numFmt numFmtId="165" formatCode="0;0;;@"/>
    <numFmt numFmtId="166" formatCode="#,##0.00&quot; &quot;&quot; &quot;"/>
    <numFmt numFmtId="167" formatCode="0.0"/>
    <numFmt numFmtId="168" formatCode="###0;###0"/>
    <numFmt numFmtId="169" formatCode="000000"/>
  </numFmts>
  <fonts count="114">
    <font>
      <sz val="10"/>
      <name val="HelveticaPlain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8"/>
      <color indexed="63"/>
      <name val="Calibri"/>
      <family val="2"/>
      <charset val="238"/>
    </font>
    <font>
      <b/>
      <sz val="11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name val="HelveticaPlain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mbria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HelveticaPlain"/>
      <charset val="238"/>
    </font>
    <font>
      <sz val="10"/>
      <name val="HelveticaPlain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/>
      <sz val="10"/>
      <color indexed="12"/>
      <name val="HelveticaPlain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1"/>
      <name val="Times New Roman"/>
      <family val="1"/>
    </font>
    <font>
      <sz val="8"/>
      <name val="HelveticaPlain"/>
      <family val="2"/>
      <charset val="238"/>
    </font>
    <font>
      <b/>
      <sz val="9"/>
      <color indexed="5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2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5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MT"/>
    </font>
    <font>
      <sz val="10"/>
      <name val="Arial MT"/>
    </font>
    <font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9"/>
      <color indexed="57"/>
      <name val="Cambria"/>
      <family val="1"/>
      <charset val="238"/>
    </font>
    <font>
      <sz val="11"/>
      <name val="Cambria"/>
      <family val="1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 MT"/>
      <family val="2"/>
    </font>
    <font>
      <sz val="10"/>
      <name val="Arial MT"/>
      <family val="2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2"/>
      <name val="Cambria"/>
      <family val="1"/>
    </font>
    <font>
      <b/>
      <sz val="9"/>
      <color indexed="57"/>
      <name val="Cambria"/>
      <family val="1"/>
    </font>
    <font>
      <b/>
      <sz val="11"/>
      <name val="Cambria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HelveticaPlain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1"/>
      <scheme val="minor"/>
    </font>
    <font>
      <b/>
      <sz val="8"/>
      <color theme="1" tint="0.14996795556505021"/>
      <name val="Calibri"/>
      <family val="1"/>
      <scheme val="minor"/>
    </font>
    <font>
      <b/>
      <sz val="8"/>
      <color theme="1" tint="0.1499679555650502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MT"/>
      <family val="2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Arial"/>
      <family val="2"/>
    </font>
    <font>
      <b/>
      <sz val="9"/>
      <name val="Times New Roman"/>
      <family val="1"/>
      <charset val="238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sz val="20"/>
      <name val="HelveticaPlain"/>
      <charset val="238"/>
    </font>
    <font>
      <b/>
      <sz val="24"/>
      <name val="HelveticaPlain"/>
      <charset val="238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Arial MT"/>
    </font>
    <font>
      <sz val="12"/>
      <name val="Arial MT"/>
      <family val="2"/>
    </font>
    <font>
      <b/>
      <sz val="9"/>
      <name val="Cambria"/>
      <family val="1"/>
      <charset val="238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136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7"/>
      </left>
      <right style="thin">
        <color indexed="27"/>
      </right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double">
        <color indexed="56"/>
      </top>
      <bottom style="double">
        <color indexed="56"/>
      </bottom>
      <diagonal/>
    </border>
    <border>
      <left/>
      <right style="thin">
        <color indexed="64"/>
      </right>
      <top style="double">
        <color indexed="56"/>
      </top>
      <bottom style="double">
        <color indexed="56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59"/>
      </left>
      <right style="thin">
        <color indexed="59"/>
      </right>
      <top/>
      <bottom style="double">
        <color indexed="59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5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59"/>
      </bottom>
      <diagonal/>
    </border>
    <border>
      <left style="hair">
        <color indexed="59"/>
      </left>
      <right/>
      <top/>
      <bottom style="double">
        <color indexed="59"/>
      </bottom>
      <diagonal/>
    </border>
    <border>
      <left style="hair">
        <color indexed="59"/>
      </left>
      <right/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0" fontId="13" fillId="0" borderId="0">
      <alignment horizontal="left" vertical="center" indent="1"/>
    </xf>
    <xf numFmtId="0" fontId="31" fillId="0" borderId="0">
      <alignment horizontal="left" vertical="center" indent="1"/>
    </xf>
    <xf numFmtId="0" fontId="11" fillId="0" borderId="1" applyProtection="0"/>
    <xf numFmtId="0" fontId="4" fillId="0" borderId="0"/>
    <xf numFmtId="0" fontId="7" fillId="0" borderId="0"/>
    <xf numFmtId="0" fontId="4" fillId="0" borderId="0"/>
    <xf numFmtId="0" fontId="12" fillId="6" borderId="2">
      <alignment vertical="center"/>
    </xf>
    <xf numFmtId="0" fontId="14" fillId="0" borderId="2">
      <alignment horizontal="left" vertical="center" wrapText="1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88" fillId="0" borderId="0"/>
    <xf numFmtId="0" fontId="4" fillId="0" borderId="0"/>
    <xf numFmtId="0" fontId="19" fillId="0" borderId="0"/>
    <xf numFmtId="0" fontId="89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0" fillId="19" borderId="127">
      <alignment vertical="center"/>
    </xf>
    <xf numFmtId="0" fontId="91" fillId="0" borderId="127">
      <alignment horizontal="left" vertical="center" wrapText="1"/>
      <protection locked="0"/>
    </xf>
    <xf numFmtId="0" fontId="92" fillId="0" borderId="127">
      <alignment horizontal="left" vertical="center" wrapText="1"/>
      <protection locked="0"/>
    </xf>
    <xf numFmtId="0" fontId="38" fillId="0" borderId="2">
      <alignment horizontal="left" vertical="center" wrapText="1"/>
      <protection locked="0"/>
    </xf>
    <xf numFmtId="0" fontId="93" fillId="20" borderId="127">
      <alignment vertical="center"/>
    </xf>
    <xf numFmtId="0" fontId="93" fillId="20" borderId="127">
      <alignment vertical="center"/>
    </xf>
    <xf numFmtId="0" fontId="94" fillId="7" borderId="127">
      <alignment vertical="center"/>
    </xf>
    <xf numFmtId="0" fontId="37" fillId="7" borderId="2">
      <alignment vertical="center"/>
    </xf>
    <xf numFmtId="0" fontId="95" fillId="0" borderId="128" applyNumberFormat="0" applyFill="0" applyAlignment="0" applyProtection="0"/>
  </cellStyleXfs>
  <cellXfs count="1566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3" xfId="42" applyNumberFormat="1" applyFont="1" applyBorder="1" applyAlignment="1" applyProtection="1">
      <alignment horizontal="left" vertical="center"/>
    </xf>
    <xf numFmtId="165" fontId="5" fillId="0" borderId="4" xfId="42" applyNumberFormat="1" applyFont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3" fillId="0" borderId="0" xfId="0" applyFont="1"/>
    <xf numFmtId="0" fontId="24" fillId="0" borderId="0" xfId="0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9" fillId="0" borderId="0" xfId="0" applyFont="1"/>
    <xf numFmtId="0" fontId="19" fillId="0" borderId="0" xfId="12" applyFont="1" applyFill="1" applyAlignment="1">
      <alignment vertical="center"/>
    </xf>
    <xf numFmtId="0" fontId="27" fillId="0" borderId="0" xfId="12" applyFont="1" applyFill="1" applyAlignment="1">
      <alignment vertical="center"/>
    </xf>
    <xf numFmtId="0" fontId="19" fillId="0" borderId="7" xfId="12" quotePrefix="1" applyFont="1" applyFill="1" applyBorder="1" applyAlignment="1">
      <alignment vertical="center" wrapText="1"/>
    </xf>
    <xf numFmtId="0" fontId="19" fillId="0" borderId="8" xfId="12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19" fillId="0" borderId="9" xfId="12" quotePrefix="1" applyFont="1" applyFill="1" applyBorder="1" applyAlignment="1">
      <alignment vertical="center" wrapText="1"/>
    </xf>
    <xf numFmtId="0" fontId="19" fillId="0" borderId="0" xfId="12" applyFont="1" applyBorder="1" applyAlignment="1">
      <alignment horizontal="center" vertical="center" wrapText="1"/>
    </xf>
    <xf numFmtId="0" fontId="19" fillId="0" borderId="0" xfId="12" quotePrefix="1" applyFont="1" applyFill="1" applyBorder="1" applyAlignment="1">
      <alignment vertical="center" wrapText="1"/>
    </xf>
    <xf numFmtId="0" fontId="19" fillId="0" borderId="0" xfId="12" quotePrefix="1" applyFont="1" applyFill="1" applyBorder="1" applyAlignment="1">
      <alignment vertical="top" wrapText="1"/>
    </xf>
    <xf numFmtId="0" fontId="19" fillId="0" borderId="10" xfId="12" quotePrefix="1" applyFont="1" applyFill="1" applyBorder="1" applyAlignment="1">
      <alignment vertical="center" wrapText="1"/>
    </xf>
    <xf numFmtId="0" fontId="19" fillId="0" borderId="11" xfId="12" quotePrefix="1" applyFont="1" applyFill="1" applyBorder="1" applyAlignment="1">
      <alignment vertical="center" wrapText="1"/>
    </xf>
    <xf numFmtId="0" fontId="19" fillId="0" borderId="12" xfId="12" quotePrefix="1" applyFont="1" applyFill="1" applyBorder="1" applyAlignment="1">
      <alignment vertical="center" wrapText="1"/>
    </xf>
    <xf numFmtId="0" fontId="19" fillId="0" borderId="13" xfId="12" quotePrefix="1" applyFont="1" applyFill="1" applyBorder="1" applyAlignment="1">
      <alignment vertical="center" wrapText="1"/>
    </xf>
    <xf numFmtId="0" fontId="19" fillId="0" borderId="14" xfId="12" quotePrefix="1" applyFont="1" applyFill="1" applyBorder="1" applyAlignment="1">
      <alignment vertical="center" wrapText="1"/>
    </xf>
    <xf numFmtId="165" fontId="18" fillId="0" borderId="0" xfId="43" applyNumberFormat="1" applyFont="1" applyBorder="1" applyAlignment="1" applyProtection="1">
      <alignment horizontal="left" vertical="center" wrapText="1"/>
    </xf>
    <xf numFmtId="0" fontId="25" fillId="0" borderId="0" xfId="0" applyFont="1"/>
    <xf numFmtId="0" fontId="19" fillId="0" borderId="15" xfId="12" quotePrefix="1" applyFont="1" applyFill="1" applyBorder="1" applyAlignment="1">
      <alignment vertical="center" wrapText="1"/>
    </xf>
    <xf numFmtId="0" fontId="19" fillId="0" borderId="16" xfId="12" quotePrefix="1" applyFont="1" applyFill="1" applyBorder="1" applyAlignment="1">
      <alignment vertical="center" wrapText="1"/>
    </xf>
    <xf numFmtId="0" fontId="24" fillId="0" borderId="0" xfId="14" applyFont="1"/>
    <xf numFmtId="0" fontId="16" fillId="0" borderId="0" xfId="14" applyFont="1" applyFill="1"/>
    <xf numFmtId="3" fontId="16" fillId="0" borderId="0" xfId="14" applyNumberFormat="1" applyFont="1" applyFill="1"/>
    <xf numFmtId="3" fontId="17" fillId="0" borderId="0" xfId="14" applyNumberFormat="1" applyFont="1" applyBorder="1" applyAlignment="1">
      <alignment horizontal="center"/>
    </xf>
    <xf numFmtId="0" fontId="17" fillId="0" borderId="0" xfId="14" applyFont="1"/>
    <xf numFmtId="0" fontId="16" fillId="0" borderId="0" xfId="14" applyFont="1" applyAlignment="1">
      <alignment horizontal="right"/>
    </xf>
    <xf numFmtId="0" fontId="17" fillId="0" borderId="0" xfId="37" applyFont="1" applyProtection="1"/>
    <xf numFmtId="49" fontId="17" fillId="0" borderId="17" xfId="0" applyNumberFormat="1" applyFont="1" applyBorder="1"/>
    <xf numFmtId="0" fontId="17" fillId="0" borderId="18" xfId="0" applyFont="1" applyBorder="1" applyAlignment="1">
      <alignment wrapText="1"/>
    </xf>
    <xf numFmtId="3" fontId="33" fillId="0" borderId="8" xfId="0" applyNumberFormat="1" applyFont="1" applyBorder="1" applyAlignment="1">
      <alignment horizontal="center"/>
    </xf>
    <xf numFmtId="49" fontId="17" fillId="0" borderId="18" xfId="0" applyNumberFormat="1" applyFont="1" applyBorder="1"/>
    <xf numFmtId="3" fontId="33" fillId="0" borderId="18" xfId="0" applyNumberFormat="1" applyFont="1" applyBorder="1" applyAlignment="1">
      <alignment horizontal="center"/>
    </xf>
    <xf numFmtId="169" fontId="22" fillId="0" borderId="0" xfId="0" applyNumberFormat="1" applyFont="1" applyFill="1" applyBorder="1" applyAlignment="1">
      <alignment horizontal="left" vertical="top" indent="1" shrinkToFit="1"/>
    </xf>
    <xf numFmtId="0" fontId="19" fillId="0" borderId="20" xfId="0" applyFont="1" applyFill="1" applyBorder="1" applyAlignment="1">
      <alignment horizontal="left" vertical="top" wrapText="1" indent="1"/>
    </xf>
    <xf numFmtId="0" fontId="21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165" fontId="17" fillId="0" borderId="4" xfId="42" applyNumberFormat="1" applyFont="1" applyFill="1" applyBorder="1" applyAlignment="1" applyProtection="1">
      <alignment horizontal="left" vertical="center" indent="1"/>
    </xf>
    <xf numFmtId="0" fontId="17" fillId="5" borderId="32" xfId="0" applyFont="1" applyFill="1" applyBorder="1"/>
    <xf numFmtId="0" fontId="17" fillId="5" borderId="33" xfId="0" applyFont="1" applyFill="1" applyBorder="1"/>
    <xf numFmtId="16" fontId="17" fillId="0" borderId="17" xfId="0" applyNumberFormat="1" applyFont="1" applyBorder="1" applyAlignment="1">
      <alignment horizontal="left" vertical="center"/>
    </xf>
    <xf numFmtId="0" fontId="17" fillId="0" borderId="15" xfId="14" applyFont="1" applyBorder="1" applyAlignment="1">
      <alignment horizontal="center"/>
    </xf>
    <xf numFmtId="165" fontId="33" fillId="0" borderId="4" xfId="42" applyNumberFormat="1" applyFont="1" applyBorder="1" applyAlignment="1" applyProtection="1">
      <alignment horizontal="left" vertical="center" indent="1"/>
    </xf>
    <xf numFmtId="165" fontId="33" fillId="0" borderId="3" xfId="42" applyNumberFormat="1" applyFont="1" applyBorder="1" applyAlignment="1" applyProtection="1">
      <alignment horizontal="left" vertical="center" indent="1"/>
    </xf>
    <xf numFmtId="165" fontId="32" fillId="0" borderId="4" xfId="42" applyNumberFormat="1" applyFont="1" applyBorder="1" applyAlignment="1" applyProtection="1">
      <alignment horizontal="left" vertical="center"/>
    </xf>
    <xf numFmtId="165" fontId="32" fillId="0" borderId="3" xfId="42" applyNumberFormat="1" applyFont="1" applyBorder="1" applyAlignment="1" applyProtection="1">
      <alignment horizontal="left" vertical="center"/>
    </xf>
    <xf numFmtId="0" fontId="17" fillId="2" borderId="17" xfId="14" applyFont="1" applyFill="1" applyBorder="1" applyAlignment="1">
      <alignment horizontal="center" vertical="center" wrapText="1"/>
    </xf>
    <xf numFmtId="0" fontId="17" fillId="2" borderId="18" xfId="14" applyFont="1" applyFill="1" applyBorder="1" applyAlignment="1">
      <alignment horizontal="center" vertical="center" wrapText="1"/>
    </xf>
    <xf numFmtId="3" fontId="17" fillId="0" borderId="18" xfId="14" applyNumberFormat="1" applyFont="1" applyBorder="1" applyAlignment="1">
      <alignment horizontal="center" vertical="center" wrapText="1"/>
    </xf>
    <xf numFmtId="4" fontId="17" fillId="0" borderId="18" xfId="14" applyNumberFormat="1" applyFont="1" applyBorder="1" applyAlignment="1">
      <alignment horizontal="center" vertical="center" wrapText="1"/>
    </xf>
    <xf numFmtId="0" fontId="39" fillId="0" borderId="18" xfId="14" applyFont="1" applyBorder="1" applyAlignment="1">
      <alignment horizontal="center" vertical="center"/>
    </xf>
    <xf numFmtId="0" fontId="39" fillId="0" borderId="18" xfId="14" applyFont="1" applyBorder="1" applyAlignment="1">
      <alignment vertical="center" wrapText="1"/>
    </xf>
    <xf numFmtId="0" fontId="35" fillId="0" borderId="18" xfId="14" applyFont="1" applyBorder="1" applyAlignment="1">
      <alignment horizontal="center" vertical="center"/>
    </xf>
    <xf numFmtId="0" fontId="35" fillId="0" borderId="18" xfId="14" applyFont="1" applyBorder="1" applyAlignment="1">
      <alignment horizontal="center" vertical="center" wrapText="1"/>
    </xf>
    <xf numFmtId="0" fontId="33" fillId="0" borderId="18" xfId="14" applyFont="1" applyBorder="1" applyAlignment="1">
      <alignment horizontal="center" vertical="center"/>
    </xf>
    <xf numFmtId="3" fontId="33" fillId="0" borderId="18" xfId="14" applyNumberFormat="1" applyFont="1" applyBorder="1" applyAlignment="1">
      <alignment horizontal="center" vertical="center"/>
    </xf>
    <xf numFmtId="0" fontId="36" fillId="0" borderId="18" xfId="14" applyFont="1" applyBorder="1" applyAlignment="1">
      <alignment horizontal="center" vertical="center"/>
    </xf>
    <xf numFmtId="0" fontId="36" fillId="0" borderId="18" xfId="14" applyFont="1" applyBorder="1" applyAlignment="1">
      <alignment vertical="center" wrapText="1"/>
    </xf>
    <xf numFmtId="4" fontId="35" fillId="0" borderId="18" xfId="14" applyNumberFormat="1" applyFont="1" applyBorder="1" applyAlignment="1">
      <alignment horizontal="center" vertical="center" wrapText="1"/>
    </xf>
    <xf numFmtId="0" fontId="32" fillId="0" borderId="18" xfId="14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left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42" applyNumberFormat="1" applyFont="1" applyBorder="1" applyAlignment="1" applyProtection="1">
      <alignment horizontal="center" vertical="center"/>
    </xf>
    <xf numFmtId="164" fontId="43" fillId="2" borderId="4" xfId="41" applyNumberFormat="1" applyFont="1" applyFill="1" applyBorder="1" applyProtection="1">
      <alignment vertical="center"/>
    </xf>
    <xf numFmtId="164" fontId="43" fillId="2" borderId="27" xfId="41" applyNumberFormat="1" applyFont="1" applyFill="1" applyBorder="1" applyAlignment="1" applyProtection="1">
      <alignment horizontal="right" vertical="center"/>
    </xf>
    <xf numFmtId="165" fontId="20" fillId="0" borderId="3" xfId="42" applyNumberFormat="1" applyFont="1" applyBorder="1" applyAlignment="1" applyProtection="1">
      <alignment horizontal="left" vertical="center" indent="1"/>
    </xf>
    <xf numFmtId="165" fontId="20" fillId="0" borderId="27" xfId="42" applyNumberFormat="1" applyFont="1" applyBorder="1" applyAlignment="1" applyProtection="1">
      <alignment horizontal="left" vertical="center" indent="1"/>
    </xf>
    <xf numFmtId="0" fontId="17" fillId="0" borderId="4" xfId="42" applyNumberFormat="1" applyFont="1" applyBorder="1" applyAlignment="1" applyProtection="1">
      <alignment horizontal="left" vertical="center" indent="1"/>
    </xf>
    <xf numFmtId="165" fontId="32" fillId="0" borderId="27" xfId="42" applyNumberFormat="1" applyFont="1" applyBorder="1" applyAlignment="1" applyProtection="1">
      <alignment horizontal="left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Continuous" vertical="center"/>
    </xf>
    <xf numFmtId="0" fontId="20" fillId="0" borderId="42" xfId="0" applyFont="1" applyFill="1" applyBorder="1" applyAlignment="1">
      <alignment horizontal="centerContinuous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2" fontId="20" fillId="0" borderId="44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Continuous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Continuous" vertical="center"/>
    </xf>
    <xf numFmtId="0" fontId="44" fillId="0" borderId="46" xfId="0" applyFont="1" applyFill="1" applyBorder="1" applyAlignment="1">
      <alignment horizontal="centerContinuous" vertical="center" wrapText="1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2" fontId="20" fillId="0" borderId="26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Continuous" vertical="center"/>
    </xf>
    <xf numFmtId="0" fontId="20" fillId="0" borderId="44" xfId="0" applyFont="1" applyFill="1" applyBorder="1" applyAlignment="1">
      <alignment horizontal="centerContinuous" vertical="center"/>
    </xf>
    <xf numFmtId="2" fontId="20" fillId="0" borderId="51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2" fontId="20" fillId="0" borderId="41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2" fontId="20" fillId="0" borderId="36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45" fillId="0" borderId="5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Continuous" vertical="center"/>
    </xf>
    <xf numFmtId="0" fontId="17" fillId="0" borderId="58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Continuous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Continuous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2" fontId="46" fillId="0" borderId="51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Continuous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2" fontId="46" fillId="0" borderId="44" xfId="0" applyNumberFormat="1" applyFont="1" applyFill="1" applyBorder="1" applyAlignment="1">
      <alignment horizontal="center" vertical="center"/>
    </xf>
    <xf numFmtId="2" fontId="46" fillId="0" borderId="18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Continuous" vertical="center" wrapText="1"/>
    </xf>
    <xf numFmtId="165" fontId="20" fillId="0" borderId="4" xfId="42" applyNumberFormat="1" applyFont="1" applyBorder="1" applyAlignment="1" applyProtection="1">
      <alignment horizontal="left" vertical="center" inden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17" fillId="0" borderId="5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Continuous" vertical="center"/>
    </xf>
    <xf numFmtId="0" fontId="17" fillId="0" borderId="60" xfId="0" applyFont="1" applyFill="1" applyBorder="1" applyAlignment="1" applyProtection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Continuous" vertical="center"/>
    </xf>
    <xf numFmtId="0" fontId="17" fillId="0" borderId="61" xfId="0" applyFont="1" applyFill="1" applyBorder="1" applyAlignment="1" applyProtection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Continuous" vertical="center"/>
    </xf>
    <xf numFmtId="0" fontId="17" fillId="0" borderId="18" xfId="0" applyFont="1" applyFill="1" applyBorder="1" applyAlignment="1" applyProtection="1">
      <alignment vertical="center"/>
    </xf>
    <xf numFmtId="0" fontId="17" fillId="0" borderId="63" xfId="0" applyFont="1" applyFill="1" applyBorder="1" applyAlignment="1" applyProtection="1">
      <alignment horizontal="centerContinuous" vertical="center"/>
    </xf>
    <xf numFmtId="0" fontId="17" fillId="0" borderId="0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Continuous" vertical="center"/>
    </xf>
    <xf numFmtId="0" fontId="45" fillId="0" borderId="5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Continuous" vertical="center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Continuous" vertical="center" wrapText="1"/>
    </xf>
    <xf numFmtId="1" fontId="23" fillId="5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/>
    <xf numFmtId="0" fontId="24" fillId="0" borderId="0" xfId="0" applyFont="1" applyFill="1" applyAlignment="1" applyProtection="1">
      <alignment vertical="center"/>
    </xf>
    <xf numFmtId="0" fontId="17" fillId="0" borderId="64" xfId="0" applyFont="1" applyFill="1" applyBorder="1" applyAlignment="1" applyProtection="1">
      <alignment vertical="center"/>
    </xf>
    <xf numFmtId="0" fontId="16" fillId="0" borderId="64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65" xfId="0" applyFont="1" applyFill="1" applyBorder="1" applyAlignment="1" applyProtection="1">
      <alignment horizontal="center" vertical="center"/>
    </xf>
    <xf numFmtId="0" fontId="23" fillId="0" borderId="66" xfId="0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0" fontId="23" fillId="0" borderId="68" xfId="0" applyFont="1" applyFill="1" applyBorder="1" applyAlignment="1" applyProtection="1">
      <alignment horizontal="center" vertical="center"/>
    </xf>
    <xf numFmtId="0" fontId="23" fillId="0" borderId="69" xfId="0" applyFont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16" fillId="0" borderId="70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9" borderId="71" xfId="0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62" xfId="0" applyFont="1" applyFill="1" applyBorder="1" applyAlignment="1" applyProtection="1">
      <alignment horizontal="left" vertical="center"/>
    </xf>
    <xf numFmtId="0" fontId="17" fillId="0" borderId="72" xfId="0" applyFont="1" applyFill="1" applyBorder="1" applyAlignment="1" applyProtection="1">
      <alignment horizontal="center" vertical="center"/>
      <protection locked="0"/>
    </xf>
    <xf numFmtId="0" fontId="17" fillId="9" borderId="62" xfId="0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10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73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7" fontId="16" fillId="10" borderId="26" xfId="0" applyNumberFormat="1" applyFont="1" applyFill="1" applyBorder="1" applyAlignment="1" applyProtection="1">
      <alignment horizontal="center" vertical="center"/>
      <protection locked="0"/>
    </xf>
    <xf numFmtId="167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74" xfId="0" applyNumberFormat="1" applyFont="1" applyFill="1" applyBorder="1" applyAlignment="1" applyProtection="1">
      <alignment horizontal="center" vertical="center"/>
    </xf>
    <xf numFmtId="0" fontId="16" fillId="0" borderId="7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10" fontId="16" fillId="0" borderId="0" xfId="0" applyNumberFormat="1" applyFont="1" applyFill="1" applyAlignment="1" applyProtection="1">
      <alignment horizontal="left" vertical="center"/>
    </xf>
    <xf numFmtId="165" fontId="24" fillId="0" borderId="3" xfId="42" applyNumberFormat="1" applyFont="1" applyBorder="1" applyAlignment="1" applyProtection="1">
      <alignment horizontal="left" vertical="center" indent="1"/>
    </xf>
    <xf numFmtId="165" fontId="29" fillId="0" borderId="4" xfId="42" applyNumberFormat="1" applyFont="1" applyBorder="1" applyAlignment="1" applyProtection="1">
      <alignment horizontal="left" vertical="center"/>
    </xf>
    <xf numFmtId="165" fontId="29" fillId="0" borderId="3" xfId="42" applyNumberFormat="1" applyFont="1" applyBorder="1" applyAlignment="1" applyProtection="1">
      <alignment horizontal="left" vertical="center"/>
    </xf>
    <xf numFmtId="3" fontId="17" fillId="0" borderId="14" xfId="0" applyNumberFormat="1" applyFont="1" applyBorder="1" applyAlignment="1">
      <alignment horizontal="center"/>
    </xf>
    <xf numFmtId="3" fontId="17" fillId="0" borderId="51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18" xfId="0" applyFont="1" applyBorder="1"/>
    <xf numFmtId="49" fontId="17" fillId="0" borderId="18" xfId="0" applyNumberFormat="1" applyFont="1" applyFill="1" applyBorder="1" applyAlignment="1">
      <alignment horizontal="left" vertical="center"/>
    </xf>
    <xf numFmtId="0" fontId="17" fillId="0" borderId="8" xfId="0" quotePrefix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Border="1"/>
    <xf numFmtId="3" fontId="17" fillId="0" borderId="18" xfId="0" applyNumberFormat="1" applyFont="1" applyBorder="1"/>
    <xf numFmtId="0" fontId="17" fillId="0" borderId="51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51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top"/>
    </xf>
    <xf numFmtId="0" fontId="35" fillId="0" borderId="51" xfId="0" applyFont="1" applyBorder="1" applyAlignment="1">
      <alignment wrapText="1"/>
    </xf>
    <xf numFmtId="0" fontId="35" fillId="0" borderId="18" xfId="0" applyFont="1" applyBorder="1" applyAlignment="1">
      <alignment wrapText="1"/>
    </xf>
    <xf numFmtId="0" fontId="16" fillId="0" borderId="17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4" xfId="42" applyNumberFormat="1" applyFont="1" applyBorder="1" applyAlignment="1" applyProtection="1">
      <alignment horizontal="left" vertical="center" indent="1"/>
    </xf>
    <xf numFmtId="0" fontId="3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24" fillId="0" borderId="0" xfId="0" applyFont="1" applyFill="1" applyAlignment="1"/>
    <xf numFmtId="165" fontId="24" fillId="0" borderId="4" xfId="42" applyNumberFormat="1" applyFont="1" applyBorder="1" applyAlignment="1" applyProtection="1">
      <alignment horizontal="left" vertical="center" indent="1"/>
    </xf>
    <xf numFmtId="0" fontId="24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17" fillId="0" borderId="76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0" fontId="20" fillId="0" borderId="16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26" xfId="0" applyFont="1" applyFill="1" applyBorder="1" applyAlignment="1">
      <alignment horizontal="centerContinuous"/>
    </xf>
    <xf numFmtId="0" fontId="20" fillId="0" borderId="46" xfId="0" applyFont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Continuous" vertical="top"/>
    </xf>
    <xf numFmtId="0" fontId="20" fillId="0" borderId="46" xfId="0" applyFont="1" applyFill="1" applyBorder="1" applyAlignment="1">
      <alignment horizontal="centerContinuous" vertical="top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Continuous" vertical="center"/>
    </xf>
    <xf numFmtId="0" fontId="17" fillId="0" borderId="78" xfId="0" applyFont="1" applyFill="1" applyBorder="1" applyAlignment="1">
      <alignment horizontal="centerContinuous" vertical="center"/>
    </xf>
    <xf numFmtId="0" fontId="17" fillId="0" borderId="79" xfId="0" applyFont="1" applyFill="1" applyBorder="1" applyAlignment="1">
      <alignment horizontal="centerContinuous" vertical="center"/>
    </xf>
    <xf numFmtId="1" fontId="20" fillId="0" borderId="18" xfId="0" applyNumberFormat="1" applyFont="1" applyFill="1" applyBorder="1" applyAlignment="1" applyProtection="1">
      <alignment horizontal="right" vertical="center"/>
      <protection locked="0"/>
    </xf>
    <xf numFmtId="1" fontId="20" fillId="0" borderId="18" xfId="0" applyNumberFormat="1" applyFont="1" applyFill="1" applyBorder="1" applyAlignment="1">
      <alignment horizontal="right" vertical="center"/>
    </xf>
    <xf numFmtId="1" fontId="20" fillId="0" borderId="8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8" xfId="0" applyFont="1" applyBorder="1" applyAlignment="1">
      <alignment horizontal="right" vertical="center" wrapText="1"/>
    </xf>
    <xf numFmtId="164" fontId="49" fillId="11" borderId="4" xfId="7" applyNumberFormat="1" applyFont="1" applyFill="1" applyBorder="1" applyProtection="1">
      <alignment vertical="center"/>
    </xf>
    <xf numFmtId="164" fontId="49" fillId="11" borderId="27" xfId="7" applyNumberFormat="1" applyFont="1" applyFill="1" applyBorder="1" applyAlignment="1" applyProtection="1">
      <alignment horizontal="right" vertical="center"/>
    </xf>
    <xf numFmtId="0" fontId="29" fillId="0" borderId="0" xfId="11" applyFont="1" applyAlignment="1">
      <alignment vertical="center"/>
    </xf>
    <xf numFmtId="0" fontId="17" fillId="0" borderId="20" xfId="11" applyFont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right" vertical="top" shrinkToFit="1"/>
    </xf>
    <xf numFmtId="0" fontId="50" fillId="12" borderId="20" xfId="4" applyFont="1" applyFill="1" applyBorder="1" applyAlignment="1">
      <alignment horizontal="center" vertical="center" wrapText="1"/>
    </xf>
    <xf numFmtId="0" fontId="17" fillId="0" borderId="0" xfId="21" applyFont="1"/>
    <xf numFmtId="0" fontId="17" fillId="0" borderId="20" xfId="4" applyFont="1" applyBorder="1" applyAlignment="1" applyProtection="1">
      <alignment vertical="center" wrapText="1"/>
    </xf>
    <xf numFmtId="0" fontId="16" fillId="0" borderId="20" xfId="4" applyFont="1" applyBorder="1" applyAlignment="1">
      <alignment horizontal="left" vertical="center" wrapText="1"/>
    </xf>
    <xf numFmtId="1" fontId="39" fillId="0" borderId="81" xfId="0" applyNumberFormat="1" applyFont="1" applyFill="1" applyBorder="1" applyAlignment="1">
      <alignment horizontal="right" vertical="top" shrinkToFit="1"/>
    </xf>
    <xf numFmtId="0" fontId="50" fillId="12" borderId="20" xfId="4" applyFont="1" applyFill="1" applyBorder="1" applyAlignment="1">
      <alignment wrapText="1"/>
    </xf>
    <xf numFmtId="49" fontId="16" fillId="0" borderId="20" xfId="4" applyNumberFormat="1" applyFont="1" applyBorder="1" applyAlignment="1">
      <alignment horizontal="left" vertical="center" wrapText="1"/>
    </xf>
    <xf numFmtId="0" fontId="17" fillId="9" borderId="20" xfId="4" applyFont="1" applyFill="1" applyBorder="1" applyAlignment="1" applyProtection="1">
      <alignment vertical="center" wrapText="1"/>
    </xf>
    <xf numFmtId="0" fontId="50" fillId="12" borderId="20" xfId="4" applyFont="1" applyFill="1" applyBorder="1" applyAlignment="1">
      <alignment vertical="center" wrapText="1"/>
    </xf>
    <xf numFmtId="49" fontId="16" fillId="13" borderId="20" xfId="4" applyNumberFormat="1" applyFont="1" applyFill="1" applyBorder="1" applyAlignment="1">
      <alignment horizontal="left" vertical="center" wrapText="1"/>
    </xf>
    <xf numFmtId="168" fontId="39" fillId="0" borderId="0" xfId="0" applyNumberFormat="1" applyFont="1" applyFill="1" applyBorder="1" applyAlignment="1">
      <alignment horizontal="right" vertical="top" wrapText="1"/>
    </xf>
    <xf numFmtId="49" fontId="16" fillId="9" borderId="20" xfId="4" applyNumberFormat="1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right" vertical="center" shrinkToFit="1"/>
    </xf>
    <xf numFmtId="0" fontId="17" fillId="13" borderId="20" xfId="4" applyFont="1" applyFill="1" applyBorder="1" applyAlignment="1" applyProtection="1">
      <alignment vertical="center" wrapText="1"/>
    </xf>
    <xf numFmtId="0" fontId="16" fillId="9" borderId="20" xfId="4" applyFont="1" applyFill="1" applyBorder="1" applyAlignment="1">
      <alignment horizontal="left" vertical="center" wrapText="1"/>
    </xf>
    <xf numFmtId="0" fontId="53" fillId="12" borderId="20" xfId="4" applyFont="1" applyFill="1" applyBorder="1" applyAlignment="1">
      <alignment horizontal="center" vertical="center" wrapText="1"/>
    </xf>
    <xf numFmtId="0" fontId="17" fillId="0" borderId="0" xfId="11" applyNumberFormat="1" applyFont="1"/>
    <xf numFmtId="1" fontId="17" fillId="0" borderId="0" xfId="0" applyNumberFormat="1" applyFont="1" applyBorder="1"/>
    <xf numFmtId="0" fontId="53" fillId="12" borderId="25" xfId="11" applyFont="1" applyFill="1" applyBorder="1" applyAlignment="1">
      <alignment horizontal="center" wrapText="1"/>
    </xf>
    <xf numFmtId="0" fontId="53" fillId="12" borderId="20" xfId="11" applyFont="1" applyFill="1" applyBorder="1" applyAlignment="1">
      <alignment wrapText="1"/>
    </xf>
    <xf numFmtId="0" fontId="16" fillId="0" borderId="20" xfId="4" applyFont="1" applyBorder="1" applyAlignment="1">
      <alignment horizontal="left" wrapText="1"/>
    </xf>
    <xf numFmtId="0" fontId="17" fillId="0" borderId="20" xfId="4" applyFont="1" applyBorder="1" applyAlignment="1" applyProtection="1">
      <alignment wrapText="1"/>
    </xf>
    <xf numFmtId="0" fontId="53" fillId="12" borderId="20" xfId="11" applyFont="1" applyFill="1" applyBorder="1" applyAlignment="1">
      <alignment horizontal="center" wrapText="1"/>
    </xf>
    <xf numFmtId="0" fontId="16" fillId="0" borderId="0" xfId="11" applyFont="1"/>
    <xf numFmtId="1" fontId="16" fillId="0" borderId="0" xfId="11" applyNumberFormat="1" applyFont="1" applyBorder="1" applyAlignment="1">
      <alignment horizontal="center"/>
    </xf>
    <xf numFmtId="0" fontId="29" fillId="0" borderId="0" xfId="4" applyFont="1" applyFill="1" applyBorder="1" applyAlignment="1">
      <alignment horizontal="left" wrapText="1"/>
    </xf>
    <xf numFmtId="0" fontId="17" fillId="0" borderId="8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17" fillId="0" borderId="36" xfId="0" applyFont="1" applyBorder="1" applyAlignment="1">
      <alignment wrapText="1"/>
    </xf>
    <xf numFmtId="0" fontId="16" fillId="0" borderId="18" xfId="0" applyFont="1" applyFill="1" applyBorder="1" applyAlignment="1">
      <alignment horizontal="center"/>
    </xf>
    <xf numFmtId="3" fontId="17" fillId="0" borderId="18" xfId="21" applyNumberFormat="1" applyFont="1" applyBorder="1" applyAlignment="1">
      <alignment horizontal="center"/>
    </xf>
    <xf numFmtId="0" fontId="17" fillId="0" borderId="7" xfId="0" quotePrefix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49" fontId="16" fillId="0" borderId="17" xfId="0" applyNumberFormat="1" applyFont="1" applyBorder="1"/>
    <xf numFmtId="0" fontId="17" fillId="0" borderId="36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/>
    </xf>
    <xf numFmtId="0" fontId="32" fillId="0" borderId="18" xfId="0" applyFont="1" applyBorder="1"/>
    <xf numFmtId="0" fontId="17" fillId="0" borderId="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2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3" fontId="32" fillId="0" borderId="62" xfId="0" applyNumberFormat="1" applyFont="1" applyBorder="1" applyAlignment="1" applyProtection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7" fillId="0" borderId="17" xfId="0" applyFont="1" applyBorder="1" applyAlignment="1">
      <alignment wrapText="1"/>
    </xf>
    <xf numFmtId="0" fontId="33" fillId="0" borderId="17" xfId="0" applyFont="1" applyBorder="1"/>
    <xf numFmtId="49" fontId="39" fillId="0" borderId="17" xfId="0" applyNumberFormat="1" applyFont="1" applyBorder="1"/>
    <xf numFmtId="0" fontId="35" fillId="0" borderId="17" xfId="0" applyFont="1" applyBorder="1"/>
    <xf numFmtId="3" fontId="39" fillId="0" borderId="18" xfId="0" applyNumberFormat="1" applyFont="1" applyBorder="1" applyAlignment="1">
      <alignment horizontal="center"/>
    </xf>
    <xf numFmtId="3" fontId="36" fillId="0" borderId="18" xfId="0" applyNumberFormat="1" applyFont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39" fillId="0" borderId="17" xfId="0" applyFont="1" applyBorder="1" applyAlignment="1">
      <alignment wrapText="1"/>
    </xf>
    <xf numFmtId="0" fontId="39" fillId="0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8" xfId="0" applyNumberFormat="1" applyFont="1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8" xfId="0" applyNumberFormat="1" applyFont="1" applyBorder="1" applyAlignment="1">
      <alignment horizontal="center"/>
    </xf>
    <xf numFmtId="0" fontId="39" fillId="0" borderId="18" xfId="0" applyFont="1" applyBorder="1"/>
    <xf numFmtId="0" fontId="39" fillId="0" borderId="17" xfId="0" applyFont="1" applyBorder="1"/>
    <xf numFmtId="0" fontId="39" fillId="0" borderId="83" xfId="15" applyFont="1" applyBorder="1" applyAlignment="1" applyProtection="1">
      <alignment horizontal="center" vertical="center" wrapText="1"/>
    </xf>
    <xf numFmtId="0" fontId="35" fillId="0" borderId="18" xfId="0" applyFont="1" applyBorder="1"/>
    <xf numFmtId="0" fontId="17" fillId="0" borderId="18" xfId="0" applyFont="1" applyBorder="1" applyAlignment="1">
      <alignment horizontal="left"/>
    </xf>
    <xf numFmtId="49" fontId="17" fillId="0" borderId="18" xfId="0" applyNumberFormat="1" applyFont="1" applyBorder="1" applyAlignment="1">
      <alignment horizontal="left"/>
    </xf>
    <xf numFmtId="49" fontId="17" fillId="0" borderId="39" xfId="0" applyNumberFormat="1" applyFont="1" applyBorder="1"/>
    <xf numFmtId="0" fontId="17" fillId="0" borderId="39" xfId="0" applyFont="1" applyBorder="1" applyAlignment="1">
      <alignment wrapText="1"/>
    </xf>
    <xf numFmtId="3" fontId="17" fillId="0" borderId="26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49" fontId="17" fillId="0" borderId="36" xfId="0" applyNumberFormat="1" applyFont="1" applyBorder="1"/>
    <xf numFmtId="0" fontId="17" fillId="0" borderId="9" xfId="0" applyFont="1" applyBorder="1" applyAlignment="1">
      <alignment wrapText="1"/>
    </xf>
    <xf numFmtId="3" fontId="17" fillId="0" borderId="36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33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/>
    </xf>
    <xf numFmtId="0" fontId="35" fillId="0" borderId="17" xfId="0" applyFont="1" applyBorder="1" applyAlignment="1">
      <alignment wrapText="1"/>
    </xf>
    <xf numFmtId="0" fontId="35" fillId="0" borderId="18" xfId="0" applyFont="1" applyBorder="1" applyAlignment="1">
      <alignment horizontal="left"/>
    </xf>
    <xf numFmtId="49" fontId="17" fillId="0" borderId="8" xfId="0" applyNumberFormat="1" applyFont="1" applyBorder="1"/>
    <xf numFmtId="0" fontId="39" fillId="0" borderId="18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2" fillId="0" borderId="17" xfId="0" applyFont="1" applyBorder="1"/>
    <xf numFmtId="0" fontId="17" fillId="0" borderId="3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3" fontId="32" fillId="0" borderId="61" xfId="0" applyNumberFormat="1" applyFont="1" applyBorder="1" applyAlignment="1" applyProtection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49" fontId="17" fillId="0" borderId="0" xfId="0" applyNumberFormat="1" applyFont="1" applyBorder="1"/>
    <xf numFmtId="0" fontId="17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/>
    </xf>
    <xf numFmtId="49" fontId="17" fillId="0" borderId="17" xfId="0" applyNumberFormat="1" applyFont="1" applyBorder="1" applyAlignment="1">
      <alignment horizontal="left"/>
    </xf>
    <xf numFmtId="49" fontId="17" fillId="0" borderId="7" xfId="0" applyNumberFormat="1" applyFont="1" applyBorder="1"/>
    <xf numFmtId="3" fontId="16" fillId="0" borderId="0" xfId="0" applyNumberFormat="1" applyFont="1" applyBorder="1" applyAlignment="1">
      <alignment horizontal="center"/>
    </xf>
    <xf numFmtId="3" fontId="17" fillId="0" borderId="17" xfId="0" applyNumberFormat="1" applyFont="1" applyBorder="1"/>
    <xf numFmtId="0" fontId="17" fillId="0" borderId="18" xfId="0" applyFont="1" applyBorder="1" applyAlignment="1">
      <alignment horizontal="left" wrapText="1"/>
    </xf>
    <xf numFmtId="0" fontId="17" fillId="0" borderId="36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/>
    </xf>
    <xf numFmtId="0" fontId="17" fillId="0" borderId="17" xfId="0" applyFont="1" applyFill="1" applyBorder="1" applyAlignment="1">
      <alignment horizontal="left" vertical="center"/>
    </xf>
    <xf numFmtId="49" fontId="17" fillId="5" borderId="17" xfId="0" applyNumberFormat="1" applyFont="1" applyFill="1" applyBorder="1"/>
    <xf numFmtId="0" fontId="17" fillId="5" borderId="18" xfId="0" applyFont="1" applyFill="1" applyBorder="1" applyAlignment="1">
      <alignment wrapText="1"/>
    </xf>
    <xf numFmtId="0" fontId="54" fillId="5" borderId="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7" fillId="0" borderId="18" xfId="0" quotePrefix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quotePrefix="1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49" fontId="17" fillId="0" borderId="18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55" fillId="0" borderId="18" xfId="0" applyFont="1" applyBorder="1"/>
    <xf numFmtId="0" fontId="17" fillId="0" borderId="0" xfId="0" applyFont="1" applyAlignment="1">
      <alignment horizontal="center"/>
    </xf>
    <xf numFmtId="0" fontId="33" fillId="0" borderId="40" xfId="0" applyFont="1" applyBorder="1"/>
    <xf numFmtId="0" fontId="33" fillId="0" borderId="8" xfId="0" applyFont="1" applyFill="1" applyBorder="1" applyAlignment="1">
      <alignment vertical="center"/>
    </xf>
    <xf numFmtId="3" fontId="17" fillId="0" borderId="18" xfId="0" applyNumberFormat="1" applyFont="1" applyBorder="1" applyAlignment="1">
      <alignment horizontal="left" wrapText="1"/>
    </xf>
    <xf numFmtId="0" fontId="39" fillId="0" borderId="18" xfId="0" applyFont="1" applyBorder="1" applyAlignment="1" applyProtection="1">
      <alignment horizontal="center" vertical="center" wrapText="1"/>
    </xf>
    <xf numFmtId="0" fontId="17" fillId="0" borderId="8" xfId="0" applyFont="1" applyBorder="1"/>
    <xf numFmtId="0" fontId="17" fillId="0" borderId="4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3" fillId="0" borderId="4" xfId="42" applyNumberFormat="1" applyFont="1" applyBorder="1" applyAlignment="1" applyProtection="1">
      <alignment horizontal="left" vertical="center" indent="1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8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16" fontId="16" fillId="5" borderId="17" xfId="0" applyNumberFormat="1" applyFont="1" applyFill="1" applyBorder="1" applyAlignment="1">
      <alignment vertical="center"/>
    </xf>
    <xf numFmtId="16" fontId="16" fillId="5" borderId="16" xfId="0" applyNumberFormat="1" applyFont="1" applyFill="1" applyBorder="1" applyAlignment="1">
      <alignment vertical="center"/>
    </xf>
    <xf numFmtId="3" fontId="16" fillId="0" borderId="62" xfId="0" applyNumberFormat="1" applyFont="1" applyBorder="1" applyAlignment="1" applyProtection="1">
      <alignment horizontal="center" vertical="center"/>
    </xf>
    <xf numFmtId="49" fontId="16" fillId="0" borderId="7" xfId="0" applyNumberFormat="1" applyFont="1" applyBorder="1"/>
    <xf numFmtId="0" fontId="16" fillId="0" borderId="8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49" fontId="16" fillId="0" borderId="0" xfId="0" applyNumberFormat="1" applyFont="1" applyBorder="1"/>
    <xf numFmtId="0" fontId="16" fillId="0" borderId="10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7" fillId="0" borderId="36" xfId="0" applyFont="1" applyBorder="1" applyAlignment="1">
      <alignment horizontal="left" vertical="justify"/>
    </xf>
    <xf numFmtId="49" fontId="17" fillId="0" borderId="18" xfId="0" applyNumberFormat="1" applyFont="1" applyBorder="1" applyAlignment="1">
      <alignment horizontal="center" vertical="center"/>
    </xf>
    <xf numFmtId="16" fontId="17" fillId="0" borderId="17" xfId="0" quotePrefix="1" applyNumberFormat="1" applyFont="1" applyBorder="1" applyAlignment="1">
      <alignment vertical="center"/>
    </xf>
    <xf numFmtId="16" fontId="17" fillId="0" borderId="8" xfId="0" applyNumberFormat="1" applyFont="1" applyBorder="1" applyAlignment="1">
      <alignment vertical="center"/>
    </xf>
    <xf numFmtId="16" fontId="16" fillId="5" borderId="8" xfId="0" applyNumberFormat="1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" fontId="17" fillId="5" borderId="17" xfId="0" applyNumberFormat="1" applyFont="1" applyFill="1" applyBorder="1" applyAlignment="1">
      <alignment vertical="center"/>
    </xf>
    <xf numFmtId="16" fontId="17" fillId="5" borderId="8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3" fontId="16" fillId="0" borderId="61" xfId="0" applyNumberFormat="1" applyFont="1" applyBorder="1" applyAlignment="1" applyProtection="1">
      <alignment horizontal="center" vertical="center"/>
    </xf>
    <xf numFmtId="3" fontId="16" fillId="0" borderId="18" xfId="0" applyNumberFormat="1" applyFont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1" xfId="16" applyFont="1" applyBorder="1" applyAlignment="1">
      <alignment horizontal="center" vertical="center"/>
    </xf>
    <xf numFmtId="16" fontId="16" fillId="0" borderId="18" xfId="0" quotePrefix="1" applyNumberFormat="1" applyFont="1" applyBorder="1" applyAlignment="1">
      <alignment horizontal="left" vertical="center"/>
    </xf>
    <xf numFmtId="0" fontId="16" fillId="0" borderId="18" xfId="16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40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16" fontId="20" fillId="0" borderId="17" xfId="0" quotePrefix="1" applyNumberFormat="1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14" borderId="14" xfId="0" applyFont="1" applyFill="1" applyBorder="1" applyAlignment="1">
      <alignment vertical="center"/>
    </xf>
    <xf numFmtId="3" fontId="16" fillId="0" borderId="84" xfId="0" applyNumberFormat="1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vertical="center"/>
    </xf>
    <xf numFmtId="16" fontId="17" fillId="14" borderId="85" xfId="0" applyNumberFormat="1" applyFont="1" applyFill="1" applyBorder="1" applyAlignment="1">
      <alignment vertical="center"/>
    </xf>
    <xf numFmtId="3" fontId="16" fillId="0" borderId="86" xfId="0" applyNumberFormat="1" applyFont="1" applyFill="1" applyBorder="1" applyAlignment="1">
      <alignment horizontal="center" vertical="center"/>
    </xf>
    <xf numFmtId="164" fontId="43" fillId="2" borderId="4" xfId="47" applyNumberFormat="1" applyFont="1" applyFill="1" applyBorder="1" applyProtection="1">
      <alignment vertical="center"/>
    </xf>
    <xf numFmtId="164" fontId="43" fillId="2" borderId="27" xfId="47" applyNumberFormat="1" applyFont="1" applyFill="1" applyBorder="1" applyAlignment="1" applyProtection="1">
      <alignment horizontal="right" vertical="center"/>
    </xf>
    <xf numFmtId="3" fontId="20" fillId="0" borderId="3" xfId="42" applyNumberFormat="1" applyFont="1" applyBorder="1" applyAlignment="1" applyProtection="1">
      <alignment horizontal="left" vertical="center" indent="1"/>
    </xf>
    <xf numFmtId="0" fontId="35" fillId="0" borderId="0" xfId="15" applyFont="1"/>
    <xf numFmtId="3" fontId="32" fillId="0" borderId="3" xfId="42" applyNumberFormat="1" applyFont="1" applyBorder="1" applyAlignment="1" applyProtection="1">
      <alignment horizontal="left" vertical="center"/>
    </xf>
    <xf numFmtId="3" fontId="35" fillId="0" borderId="0" xfId="15" applyNumberFormat="1" applyFont="1"/>
    <xf numFmtId="0" fontId="40" fillId="0" borderId="0" xfId="0" applyFont="1"/>
    <xf numFmtId="3" fontId="17" fillId="0" borderId="0" xfId="0" applyNumberFormat="1" applyFont="1"/>
    <xf numFmtId="3" fontId="17" fillId="0" borderId="0" xfId="14" applyNumberFormat="1" applyFont="1"/>
    <xf numFmtId="164" fontId="43" fillId="2" borderId="4" xfId="48" applyNumberFormat="1" applyFont="1" applyFill="1" applyBorder="1" applyProtection="1">
      <alignment vertical="center"/>
      <protection hidden="1"/>
    </xf>
    <xf numFmtId="164" fontId="43" fillId="2" borderId="27" xfId="48" applyNumberFormat="1" applyFont="1" applyFill="1" applyBorder="1" applyAlignment="1" applyProtection="1">
      <alignment horizontal="right" vertical="center"/>
      <protection hidden="1"/>
    </xf>
    <xf numFmtId="165" fontId="33" fillId="0" borderId="4" xfId="44" applyNumberFormat="1" applyFont="1" applyBorder="1" applyAlignment="1" applyProtection="1">
      <alignment horizontal="left" vertical="center" indent="1"/>
      <protection hidden="1"/>
    </xf>
    <xf numFmtId="165" fontId="33" fillId="0" borderId="3" xfId="44" applyNumberFormat="1" applyFont="1" applyBorder="1" applyAlignment="1" applyProtection="1">
      <alignment horizontal="left" vertical="center" indent="1"/>
      <protection hidden="1"/>
    </xf>
    <xf numFmtId="165" fontId="20" fillId="0" borderId="3" xfId="44" applyNumberFormat="1" applyFont="1" applyBorder="1" applyAlignment="1" applyProtection="1">
      <alignment horizontal="left" vertical="center" indent="1"/>
      <protection hidden="1"/>
    </xf>
    <xf numFmtId="165" fontId="20" fillId="0" borderId="3" xfId="44" applyNumberFormat="1" applyFont="1" applyFill="1" applyBorder="1" applyAlignment="1" applyProtection="1">
      <alignment horizontal="left" vertical="center" indent="1"/>
      <protection hidden="1"/>
    </xf>
    <xf numFmtId="3" fontId="20" fillId="0" borderId="27" xfId="44" applyNumberFormat="1" applyFont="1" applyFill="1" applyBorder="1" applyAlignment="1" applyProtection="1">
      <alignment horizontal="left" vertical="center" indent="1"/>
      <protection hidden="1"/>
    </xf>
    <xf numFmtId="3" fontId="17" fillId="0" borderId="0" xfId="12" applyNumberFormat="1" applyFont="1" applyFill="1" applyProtection="1">
      <protection hidden="1"/>
    </xf>
    <xf numFmtId="0" fontId="17" fillId="0" borderId="0" xfId="12" applyFont="1" applyFill="1" applyProtection="1">
      <protection hidden="1"/>
    </xf>
    <xf numFmtId="0" fontId="35" fillId="0" borderId="0" xfId="40" applyFont="1" applyProtection="1">
      <protection hidden="1"/>
    </xf>
    <xf numFmtId="165" fontId="20" fillId="0" borderId="27" xfId="44" applyNumberFormat="1" applyFont="1" applyFill="1" applyBorder="1" applyAlignment="1" applyProtection="1">
      <alignment horizontal="left" vertical="center" indent="1"/>
      <protection hidden="1"/>
    </xf>
    <xf numFmtId="165" fontId="32" fillId="0" borderId="4" xfId="44" applyNumberFormat="1" applyFont="1" applyBorder="1" applyAlignment="1" applyProtection="1">
      <alignment horizontal="left" vertical="center"/>
      <protection hidden="1"/>
    </xf>
    <xf numFmtId="165" fontId="32" fillId="0" borderId="3" xfId="44" applyNumberFormat="1" applyFont="1" applyBorder="1" applyAlignment="1" applyProtection="1">
      <alignment horizontal="left" vertical="center"/>
      <protection hidden="1"/>
    </xf>
    <xf numFmtId="0" fontId="23" fillId="0" borderId="18" xfId="12" applyFont="1" applyBorder="1" applyAlignment="1" applyProtection="1">
      <alignment horizontal="center" vertical="center" wrapText="1"/>
      <protection hidden="1"/>
    </xf>
    <xf numFmtId="0" fontId="16" fillId="16" borderId="18" xfId="12" applyFont="1" applyFill="1" applyBorder="1" applyProtection="1">
      <protection hidden="1"/>
    </xf>
    <xf numFmtId="3" fontId="16" fillId="16" borderId="18" xfId="12" applyNumberFormat="1" applyFont="1" applyFill="1" applyBorder="1" applyProtection="1">
      <protection hidden="1"/>
    </xf>
    <xf numFmtId="3" fontId="16" fillId="16" borderId="18" xfId="12" applyNumberFormat="1" applyFont="1" applyFill="1" applyBorder="1" applyAlignment="1" applyProtection="1">
      <alignment horizontal="right"/>
      <protection hidden="1"/>
    </xf>
    <xf numFmtId="49" fontId="39" fillId="0" borderId="18" xfId="28" applyNumberFormat="1" applyFont="1" applyBorder="1" applyAlignment="1" applyProtection="1">
      <protection hidden="1"/>
    </xf>
    <xf numFmtId="0" fontId="39" fillId="0" borderId="18" xfId="28" applyFont="1" applyBorder="1" applyProtection="1">
      <protection hidden="1"/>
    </xf>
    <xf numFmtId="0" fontId="17" fillId="0" borderId="18" xfId="12" applyFont="1" applyFill="1" applyBorder="1" applyProtection="1">
      <protection hidden="1"/>
    </xf>
    <xf numFmtId="3" fontId="17" fillId="0" borderId="18" xfId="12" applyNumberFormat="1" applyFont="1" applyFill="1" applyBorder="1" applyProtection="1">
      <protection hidden="1"/>
    </xf>
    <xf numFmtId="3" fontId="17" fillId="0" borderId="18" xfId="12" applyNumberFormat="1" applyFont="1" applyFill="1" applyBorder="1" applyAlignment="1" applyProtection="1">
      <alignment horizontal="right"/>
      <protection hidden="1"/>
    </xf>
    <xf numFmtId="3" fontId="16" fillId="16" borderId="18" xfId="22" applyNumberFormat="1" applyFont="1" applyFill="1" applyBorder="1" applyProtection="1">
      <protection hidden="1"/>
    </xf>
    <xf numFmtId="0" fontId="17" fillId="5" borderId="18" xfId="22" applyFont="1" applyFill="1" applyBorder="1" applyProtection="1">
      <protection hidden="1"/>
    </xf>
    <xf numFmtId="49" fontId="39" fillId="5" borderId="18" xfId="28" applyNumberFormat="1" applyFont="1" applyFill="1" applyBorder="1" applyAlignment="1" applyProtection="1">
      <protection hidden="1"/>
    </xf>
    <xf numFmtId="3" fontId="16" fillId="5" borderId="18" xfId="22" applyNumberFormat="1" applyFont="1" applyFill="1" applyBorder="1" applyProtection="1">
      <protection hidden="1"/>
    </xf>
    <xf numFmtId="0" fontId="17" fillId="0" borderId="18" xfId="22" applyFont="1" applyBorder="1" applyProtection="1">
      <protection hidden="1"/>
    </xf>
    <xf numFmtId="3" fontId="17" fillId="5" borderId="18" xfId="22" applyNumberFormat="1" applyFont="1" applyFill="1" applyBorder="1" applyProtection="1">
      <protection hidden="1"/>
    </xf>
    <xf numFmtId="3" fontId="17" fillId="0" borderId="18" xfId="22" applyNumberFormat="1" applyFont="1" applyFill="1" applyBorder="1" applyProtection="1">
      <protection hidden="1"/>
    </xf>
    <xf numFmtId="49" fontId="17" fillId="0" borderId="18" xfId="28" applyNumberFormat="1" applyFont="1" applyBorder="1" applyAlignment="1" applyProtection="1">
      <protection hidden="1"/>
    </xf>
    <xf numFmtId="0" fontId="17" fillId="0" borderId="18" xfId="22" applyFont="1" applyFill="1" applyBorder="1" applyProtection="1">
      <protection hidden="1"/>
    </xf>
    <xf numFmtId="49" fontId="39" fillId="0" borderId="18" xfId="28" applyNumberFormat="1" applyFont="1" applyFill="1" applyBorder="1" applyAlignment="1" applyProtection="1">
      <alignment wrapText="1"/>
      <protection hidden="1"/>
    </xf>
    <xf numFmtId="0" fontId="16" fillId="0" borderId="18" xfId="12" applyFont="1" applyFill="1" applyBorder="1" applyProtection="1">
      <protection hidden="1"/>
    </xf>
    <xf numFmtId="3" fontId="16" fillId="0" borderId="18" xfId="22" applyNumberFormat="1" applyFont="1" applyFill="1" applyBorder="1" applyProtection="1">
      <protection hidden="1"/>
    </xf>
    <xf numFmtId="0" fontId="41" fillId="0" borderId="0" xfId="40" applyFont="1" applyProtection="1">
      <protection hidden="1"/>
    </xf>
    <xf numFmtId="0" fontId="39" fillId="0" borderId="18" xfId="22" applyFont="1" applyFill="1" applyBorder="1" applyProtection="1">
      <protection hidden="1"/>
    </xf>
    <xf numFmtId="0" fontId="36" fillId="0" borderId="18" xfId="12" applyFont="1" applyFill="1" applyBorder="1" applyProtection="1">
      <protection locked="0"/>
    </xf>
    <xf numFmtId="3" fontId="36" fillId="0" borderId="18" xfId="22" applyNumberFormat="1" applyFont="1" applyFill="1" applyBorder="1" applyProtection="1">
      <protection locked="0"/>
    </xf>
    <xf numFmtId="3" fontId="39" fillId="0" borderId="18" xfId="12" applyNumberFormat="1" applyFont="1" applyFill="1" applyBorder="1" applyAlignment="1" applyProtection="1">
      <alignment horizontal="right"/>
      <protection hidden="1"/>
    </xf>
    <xf numFmtId="0" fontId="35" fillId="0" borderId="0" xfId="40" applyFont="1" applyFill="1" applyBorder="1" applyProtection="1">
      <protection hidden="1"/>
    </xf>
    <xf numFmtId="0" fontId="17" fillId="0" borderId="18" xfId="22" applyFont="1" applyBorder="1" applyAlignment="1" applyProtection="1">
      <alignment horizontal="left"/>
      <protection hidden="1"/>
    </xf>
    <xf numFmtId="49" fontId="39" fillId="16" borderId="18" xfId="28" applyNumberFormat="1" applyFont="1" applyFill="1" applyBorder="1" applyAlignment="1" applyProtection="1">
      <protection hidden="1"/>
    </xf>
    <xf numFmtId="3" fontId="17" fillId="0" borderId="18" xfId="12" applyNumberFormat="1" applyFont="1" applyFill="1" applyBorder="1" applyAlignment="1" applyProtection="1">
      <protection hidden="1"/>
    </xf>
    <xf numFmtId="49" fontId="36" fillId="16" borderId="18" xfId="28" applyNumberFormat="1" applyFont="1" applyFill="1" applyBorder="1" applyAlignment="1" applyProtection="1">
      <protection hidden="1"/>
    </xf>
    <xf numFmtId="3" fontId="35" fillId="0" borderId="0" xfId="40" applyNumberFormat="1" applyFont="1" applyProtection="1">
      <protection hidden="1"/>
    </xf>
    <xf numFmtId="0" fontId="17" fillId="0" borderId="0" xfId="22" applyFont="1" applyAlignment="1" applyProtection="1">
      <alignment horizontal="left"/>
    </xf>
    <xf numFmtId="0" fontId="16" fillId="0" borderId="18" xfId="0" applyFont="1" applyBorder="1" applyAlignment="1">
      <alignment horizontal="center"/>
    </xf>
    <xf numFmtId="0" fontId="24" fillId="0" borderId="0" xfId="0" applyFont="1" applyProtection="1"/>
    <xf numFmtId="0" fontId="39" fillId="0" borderId="0" xfId="0" applyFont="1" applyFill="1" applyProtection="1"/>
    <xf numFmtId="0" fontId="24" fillId="0" borderId="0" xfId="0" applyFont="1" applyBorder="1" applyProtection="1"/>
    <xf numFmtId="0" fontId="17" fillId="0" borderId="0" xfId="0" applyFont="1" applyProtection="1"/>
    <xf numFmtId="0" fontId="54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7" fillId="0" borderId="0" xfId="0" applyFont="1" applyFill="1" applyProtection="1"/>
    <xf numFmtId="0" fontId="39" fillId="0" borderId="18" xfId="0" applyFont="1" applyFill="1" applyBorder="1" applyProtection="1">
      <protection locked="0"/>
    </xf>
    <xf numFmtId="0" fontId="39" fillId="0" borderId="18" xfId="0" applyFont="1" applyFill="1" applyBorder="1" applyProtection="1"/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Border="1" applyProtection="1"/>
    <xf numFmtId="0" fontId="39" fillId="0" borderId="18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</xf>
    <xf numFmtId="0" fontId="54" fillId="0" borderId="18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</xf>
    <xf numFmtId="0" fontId="16" fillId="0" borderId="0" xfId="36" applyFont="1"/>
    <xf numFmtId="0" fontId="17" fillId="0" borderId="0" xfId="36" applyFont="1"/>
    <xf numFmtId="165" fontId="33" fillId="0" borderId="4" xfId="42" applyNumberFormat="1" applyFont="1" applyFill="1" applyBorder="1" applyAlignment="1" applyProtection="1">
      <alignment horizontal="left" vertical="center" indent="1"/>
      <protection locked="0"/>
    </xf>
    <xf numFmtId="3" fontId="17" fillId="0" borderId="0" xfId="36" applyNumberFormat="1" applyFont="1"/>
    <xf numFmtId="0" fontId="23" fillId="0" borderId="87" xfId="36" applyFont="1" applyBorder="1"/>
    <xf numFmtId="0" fontId="23" fillId="0" borderId="88" xfId="36" applyFont="1" applyBorder="1"/>
    <xf numFmtId="0" fontId="23" fillId="0" borderId="89" xfId="36" applyFont="1" applyBorder="1"/>
    <xf numFmtId="0" fontId="23" fillId="0" borderId="90" xfId="36" applyFont="1" applyBorder="1"/>
    <xf numFmtId="0" fontId="23" fillId="0" borderId="91" xfId="36" applyFont="1" applyBorder="1"/>
    <xf numFmtId="0" fontId="17" fillId="0" borderId="65" xfId="36" applyFont="1" applyBorder="1"/>
    <xf numFmtId="0" fontId="17" fillId="0" borderId="36" xfId="36" applyFont="1" applyBorder="1" applyAlignment="1">
      <alignment horizontal="center"/>
    </xf>
    <xf numFmtId="0" fontId="17" fillId="0" borderId="92" xfId="36" applyFont="1" applyBorder="1" applyAlignment="1">
      <alignment horizontal="center"/>
    </xf>
    <xf numFmtId="0" fontId="17" fillId="0" borderId="92" xfId="36" applyFont="1" applyBorder="1" applyAlignment="1" applyProtection="1">
      <alignment horizontal="center"/>
      <protection locked="0"/>
    </xf>
    <xf numFmtId="0" fontId="17" fillId="0" borderId="18" xfId="36" applyFont="1" applyBorder="1" applyAlignment="1">
      <alignment horizontal="center"/>
    </xf>
    <xf numFmtId="0" fontId="17" fillId="0" borderId="28" xfId="36" applyFont="1" applyBorder="1" applyAlignment="1"/>
    <xf numFmtId="0" fontId="17" fillId="0" borderId="8" xfId="36" applyFont="1" applyBorder="1"/>
    <xf numFmtId="0" fontId="17" fillId="0" borderId="18" xfId="36" applyFont="1" applyBorder="1"/>
    <xf numFmtId="0" fontId="17" fillId="0" borderId="18" xfId="36" applyNumberFormat="1" applyFont="1" applyBorder="1" applyAlignment="1" applyProtection="1">
      <alignment horizontal="center"/>
      <protection locked="0"/>
    </xf>
    <xf numFmtId="3" fontId="17" fillId="0" borderId="18" xfId="36" applyNumberFormat="1" applyFont="1" applyBorder="1" applyAlignment="1">
      <alignment horizontal="center"/>
    </xf>
    <xf numFmtId="0" fontId="17" fillId="0" borderId="93" xfId="36" applyFont="1" applyBorder="1" applyAlignment="1"/>
    <xf numFmtId="0" fontId="17" fillId="0" borderId="29" xfId="36" applyFont="1" applyBorder="1" applyAlignment="1"/>
    <xf numFmtId="0" fontId="17" fillId="0" borderId="26" xfId="36" applyFont="1" applyBorder="1"/>
    <xf numFmtId="0" fontId="17" fillId="0" borderId="26" xfId="36" applyNumberFormat="1" applyFont="1" applyBorder="1" applyAlignment="1" applyProtection="1">
      <alignment horizontal="center"/>
      <protection locked="0"/>
    </xf>
    <xf numFmtId="3" fontId="17" fillId="0" borderId="26" xfId="36" applyNumberFormat="1" applyFont="1" applyBorder="1" applyAlignment="1" applyProtection="1">
      <alignment horizontal="center"/>
      <protection locked="0"/>
    </xf>
    <xf numFmtId="3" fontId="17" fillId="0" borderId="26" xfId="36" applyNumberFormat="1" applyFont="1" applyBorder="1" applyAlignment="1">
      <alignment horizontal="center"/>
    </xf>
    <xf numFmtId="0" fontId="17" fillId="0" borderId="94" xfId="36" applyFont="1" applyBorder="1"/>
    <xf numFmtId="0" fontId="17" fillId="0" borderId="95" xfId="36" applyFont="1" applyBorder="1"/>
    <xf numFmtId="0" fontId="16" fillId="0" borderId="95" xfId="36" applyFont="1" applyBorder="1"/>
    <xf numFmtId="3" fontId="16" fillId="0" borderId="95" xfId="36" applyNumberFormat="1" applyFont="1" applyBorder="1" applyAlignment="1">
      <alignment horizontal="center"/>
    </xf>
    <xf numFmtId="0" fontId="17" fillId="0" borderId="18" xfId="36" applyNumberFormat="1" applyFont="1" applyBorder="1" applyAlignment="1">
      <alignment horizontal="center"/>
    </xf>
    <xf numFmtId="0" fontId="17" fillId="0" borderId="26" xfId="36" applyNumberFormat="1" applyFont="1" applyBorder="1" applyAlignment="1">
      <alignment horizontal="center"/>
    </xf>
    <xf numFmtId="0" fontId="17" fillId="0" borderId="35" xfId="36" applyNumberFormat="1" applyFont="1" applyBorder="1" applyAlignment="1">
      <alignment horizontal="center"/>
    </xf>
    <xf numFmtId="0" fontId="17" fillId="0" borderId="0" xfId="0" applyFont="1" applyBorder="1" applyAlignment="1"/>
    <xf numFmtId="165" fontId="33" fillId="0" borderId="4" xfId="42" applyNumberFormat="1" applyFont="1" applyBorder="1" applyAlignment="1" applyProtection="1">
      <alignment horizontal="left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82" xfId="0" applyNumberFormat="1" applyFont="1" applyBorder="1" applyAlignment="1"/>
    <xf numFmtId="49" fontId="17" fillId="0" borderId="13" xfId="0" applyNumberFormat="1" applyFont="1" applyBorder="1" applyAlignment="1"/>
    <xf numFmtId="49" fontId="17" fillId="0" borderId="14" xfId="0" applyNumberFormat="1" applyFont="1" applyBorder="1" applyAlignment="1"/>
    <xf numFmtId="0" fontId="33" fillId="0" borderId="18" xfId="0" applyFont="1" applyBorder="1" applyAlignment="1">
      <alignment horizontal="left" vertical="center" wrapText="1"/>
    </xf>
    <xf numFmtId="49" fontId="17" fillId="5" borderId="18" xfId="0" applyNumberFormat="1" applyFont="1" applyFill="1" applyBorder="1" applyAlignment="1">
      <alignment horizontal="center"/>
    </xf>
    <xf numFmtId="49" fontId="17" fillId="0" borderId="17" xfId="0" applyNumberFormat="1" applyFont="1" applyBorder="1" applyAlignment="1"/>
    <xf numFmtId="49" fontId="17" fillId="0" borderId="7" xfId="0" applyNumberFormat="1" applyFont="1" applyBorder="1" applyAlignment="1"/>
    <xf numFmtId="49" fontId="17" fillId="0" borderId="8" xfId="0" applyNumberFormat="1" applyFont="1" applyBorder="1" applyAlignment="1"/>
    <xf numFmtId="49" fontId="17" fillId="0" borderId="15" xfId="0" applyNumberFormat="1" applyFont="1" applyBorder="1" applyAlignment="1"/>
    <xf numFmtId="49" fontId="17" fillId="0" borderId="16" xfId="0" applyNumberFormat="1" applyFont="1" applyBorder="1" applyAlignment="1"/>
    <xf numFmtId="49" fontId="17" fillId="0" borderId="96" xfId="0" applyNumberFormat="1" applyFont="1" applyBorder="1" applyAlignment="1"/>
    <xf numFmtId="0" fontId="33" fillId="0" borderId="62" xfId="0" applyFont="1" applyBorder="1" applyAlignment="1" applyProtection="1">
      <alignment horizontal="left" vertical="center" wrapText="1"/>
    </xf>
    <xf numFmtId="0" fontId="24" fillId="0" borderId="62" xfId="0" applyFont="1" applyBorder="1" applyAlignment="1" applyProtection="1">
      <alignment horizontal="left" vertical="center" wrapText="1"/>
    </xf>
    <xf numFmtId="0" fontId="33" fillId="0" borderId="71" xfId="0" applyFont="1" applyBorder="1" applyAlignment="1" applyProtection="1">
      <alignment horizontal="left" vertical="center" wrapText="1"/>
    </xf>
    <xf numFmtId="0" fontId="24" fillId="0" borderId="71" xfId="0" applyFont="1" applyBorder="1" applyAlignment="1" applyProtection="1">
      <alignment horizontal="left" vertical="center" wrapText="1"/>
    </xf>
    <xf numFmtId="0" fontId="17" fillId="0" borderId="28" xfId="0" applyFont="1" applyBorder="1" applyAlignment="1">
      <alignment horizontal="center"/>
    </xf>
    <xf numFmtId="0" fontId="16" fillId="0" borderId="97" xfId="0" applyFont="1" applyBorder="1" applyAlignment="1"/>
    <xf numFmtId="0" fontId="16" fillId="0" borderId="98" xfId="0" applyFont="1" applyBorder="1" applyAlignment="1"/>
    <xf numFmtId="0" fontId="16" fillId="0" borderId="85" xfId="0" applyFont="1" applyBorder="1" applyAlignment="1"/>
    <xf numFmtId="0" fontId="16" fillId="0" borderId="99" xfId="0" applyFont="1" applyBorder="1" applyAlignment="1">
      <alignment horizontal="center"/>
    </xf>
    <xf numFmtId="0" fontId="23" fillId="0" borderId="0" xfId="0" applyFont="1" applyBorder="1" applyAlignment="1"/>
    <xf numFmtId="0" fontId="17" fillId="0" borderId="16" xfId="0" quotePrefix="1" applyFont="1" applyFill="1" applyBorder="1" applyAlignment="1">
      <alignment horizontal="left" vertical="center" wrapText="1"/>
    </xf>
    <xf numFmtId="0" fontId="17" fillId="0" borderId="18" xfId="36" applyFont="1" applyBorder="1" applyAlignment="1">
      <alignment wrapText="1"/>
    </xf>
    <xf numFmtId="0" fontId="17" fillId="0" borderId="0" xfId="22" applyFont="1" applyProtection="1"/>
    <xf numFmtId="49" fontId="17" fillId="0" borderId="0" xfId="22" applyNumberFormat="1" applyFont="1" applyFill="1" applyAlignment="1" applyProtection="1"/>
    <xf numFmtId="49" fontId="29" fillId="0" borderId="0" xfId="22" applyNumberFormat="1" applyFont="1" applyFill="1" applyAlignment="1" applyProtection="1"/>
    <xf numFmtId="0" fontId="55" fillId="0" borderId="18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165" fontId="61" fillId="0" borderId="4" xfId="42" applyNumberFormat="1" applyFont="1" applyBorder="1" applyAlignment="1" applyProtection="1">
      <alignment horizontal="left" vertical="center" indent="1"/>
    </xf>
    <xf numFmtId="165" fontId="62" fillId="0" borderId="3" xfId="42" applyNumberFormat="1" applyFont="1" applyBorder="1" applyAlignment="1" applyProtection="1">
      <alignment horizontal="left" vertical="center" indent="1"/>
    </xf>
    <xf numFmtId="165" fontId="63" fillId="0" borderId="3" xfId="42" applyNumberFormat="1" applyFont="1" applyBorder="1" applyAlignment="1" applyProtection="1">
      <alignment horizontal="left" vertical="center" indent="1"/>
    </xf>
    <xf numFmtId="165" fontId="63" fillId="0" borderId="27" xfId="42" applyNumberFormat="1" applyFont="1" applyBorder="1" applyAlignment="1" applyProtection="1">
      <alignment horizontal="left" vertical="center" indent="1"/>
    </xf>
    <xf numFmtId="165" fontId="18" fillId="0" borderId="4" xfId="42" applyNumberFormat="1" applyFont="1" applyBorder="1" applyAlignment="1" applyProtection="1">
      <alignment horizontal="left" vertical="center"/>
    </xf>
    <xf numFmtId="165" fontId="18" fillId="0" borderId="3" xfId="42" applyNumberFormat="1" applyFont="1" applyBorder="1" applyAlignment="1" applyProtection="1">
      <alignment horizontal="left" vertical="center"/>
    </xf>
    <xf numFmtId="165" fontId="18" fillId="0" borderId="27" xfId="42" applyNumberFormat="1" applyFont="1" applyBorder="1" applyAlignment="1" applyProtection="1">
      <alignment horizontal="left" vertical="center"/>
    </xf>
    <xf numFmtId="0" fontId="32" fillId="0" borderId="0" xfId="0" applyFont="1"/>
    <xf numFmtId="3" fontId="0" fillId="0" borderId="18" xfId="12" applyNumberFormat="1" applyFont="1" applyFill="1" applyBorder="1" applyAlignment="1" applyProtection="1">
      <alignment horizontal="right"/>
      <protection hidden="1"/>
    </xf>
    <xf numFmtId="0" fontId="17" fillId="0" borderId="18" xfId="12" applyFont="1" applyFill="1" applyBorder="1" applyAlignment="1" applyProtection="1">
      <alignment horizontal="center" vertical="center"/>
      <protection hidden="1"/>
    </xf>
    <xf numFmtId="3" fontId="17" fillId="0" borderId="18" xfId="12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>
      <alignment horizontal="left" vertical="center" wrapText="1"/>
    </xf>
    <xf numFmtId="0" fontId="39" fillId="0" borderId="18" xfId="15" applyFont="1" applyBorder="1" applyAlignment="1" applyProtection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left" vertical="center"/>
    </xf>
    <xf numFmtId="164" fontId="67" fillId="2" borderId="4" xfId="45" applyNumberFormat="1" applyFont="1" applyFill="1" applyBorder="1" applyProtection="1">
      <alignment vertical="center"/>
    </xf>
    <xf numFmtId="164" fontId="67" fillId="2" borderId="27" xfId="45" applyNumberFormat="1" applyFont="1" applyFill="1" applyBorder="1" applyAlignment="1" applyProtection="1">
      <alignment horizontal="right" vertical="center"/>
    </xf>
    <xf numFmtId="165" fontId="68" fillId="0" borderId="4" xfId="43" applyNumberFormat="1" applyFont="1" applyBorder="1" applyAlignment="1" applyProtection="1">
      <alignment horizontal="left" vertical="center" indent="1"/>
    </xf>
    <xf numFmtId="165" fontId="69" fillId="0" borderId="3" xfId="43" applyNumberFormat="1" applyFont="1" applyBorder="1" applyAlignment="1" applyProtection="1">
      <alignment horizontal="left" vertical="center" indent="1"/>
    </xf>
    <xf numFmtId="165" fontId="69" fillId="0" borderId="27" xfId="43" applyNumberFormat="1" applyFont="1" applyBorder="1" applyAlignment="1" applyProtection="1">
      <alignment horizontal="left" vertical="center" indent="1"/>
    </xf>
    <xf numFmtId="0" fontId="4" fillId="0" borderId="0" xfId="15" applyFont="1" applyFill="1" applyAlignment="1">
      <alignment horizontal="center"/>
    </xf>
    <xf numFmtId="165" fontId="5" fillId="0" borderId="4" xfId="43" applyNumberFormat="1" applyFont="1" applyBorder="1" applyAlignment="1" applyProtection="1">
      <alignment horizontal="left" vertical="center"/>
    </xf>
    <xf numFmtId="165" fontId="5" fillId="0" borderId="3" xfId="43" applyNumberFormat="1" applyFont="1" applyBorder="1" applyAlignment="1" applyProtection="1">
      <alignment horizontal="left" vertical="center"/>
    </xf>
    <xf numFmtId="165" fontId="5" fillId="0" borderId="27" xfId="43" applyNumberFormat="1" applyFont="1" applyBorder="1" applyAlignment="1" applyProtection="1">
      <alignment horizontal="left" vertical="center"/>
    </xf>
    <xf numFmtId="0" fontId="4" fillId="0" borderId="0" xfId="15" applyFont="1" applyBorder="1"/>
    <xf numFmtId="0" fontId="4" fillId="0" borderId="0" xfId="15" applyFont="1"/>
    <xf numFmtId="0" fontId="50" fillId="0" borderId="18" xfId="14" applyFont="1" applyBorder="1" applyAlignment="1">
      <alignment horizontal="center" vertical="center"/>
    </xf>
    <xf numFmtId="3" fontId="29" fillId="0" borderId="0" xfId="0" applyNumberFormat="1" applyFont="1"/>
    <xf numFmtId="0" fontId="4" fillId="0" borderId="0" xfId="21" applyFont="1" applyFill="1" applyAlignment="1">
      <alignment horizontal="center"/>
    </xf>
    <xf numFmtId="0" fontId="4" fillId="0" borderId="0" xfId="21" applyFont="1" applyFill="1"/>
    <xf numFmtId="0" fontId="66" fillId="0" borderId="0" xfId="21" applyFont="1" applyFill="1" applyBorder="1"/>
    <xf numFmtId="0" fontId="4" fillId="0" borderId="0" xfId="21" applyFont="1"/>
    <xf numFmtId="0" fontId="4" fillId="0" borderId="101" xfId="21" applyFont="1" applyFill="1" applyBorder="1" applyAlignment="1">
      <alignment horizontal="center" vertical="center" wrapText="1"/>
    </xf>
    <xf numFmtId="0" fontId="70" fillId="0" borderId="101" xfId="21" applyFont="1" applyBorder="1" applyAlignment="1">
      <alignment horizontal="center" vertical="center" wrapText="1"/>
    </xf>
    <xf numFmtId="0" fontId="70" fillId="0" borderId="26" xfId="21" applyFont="1" applyBorder="1" applyAlignment="1">
      <alignment horizontal="center" vertical="center" wrapText="1"/>
    </xf>
    <xf numFmtId="0" fontId="4" fillId="0" borderId="82" xfId="21" applyFont="1" applyFill="1" applyBorder="1" applyAlignment="1">
      <alignment vertical="center"/>
    </xf>
    <xf numFmtId="0" fontId="4" fillId="0" borderId="14" xfId="21" applyFont="1" applyFill="1" applyBorder="1" applyAlignment="1">
      <alignment vertical="center" wrapText="1"/>
    </xf>
    <xf numFmtId="0" fontId="66" fillId="0" borderId="78" xfId="21" applyFont="1" applyFill="1" applyBorder="1" applyAlignment="1">
      <alignment horizontal="center" vertical="center"/>
    </xf>
    <xf numFmtId="0" fontId="6" fillId="0" borderId="18" xfId="21" applyFont="1" applyFill="1" applyBorder="1" applyAlignment="1" applyProtection="1">
      <alignment vertical="center" wrapText="1"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71" fillId="0" borderId="8" xfId="21" applyFont="1" applyFill="1" applyBorder="1" applyAlignment="1" applyProtection="1">
      <alignment horizontal="center" vertical="center"/>
      <protection locked="0"/>
    </xf>
    <xf numFmtId="0" fontId="4" fillId="0" borderId="18" xfId="21" applyFont="1" applyFill="1" applyBorder="1" applyAlignment="1">
      <alignment horizontal="left" vertical="center"/>
    </xf>
    <xf numFmtId="0" fontId="71" fillId="0" borderId="18" xfId="21" applyFont="1" applyFill="1" applyBorder="1" applyAlignment="1">
      <alignment horizontal="center" vertical="center" wrapText="1"/>
    </xf>
    <xf numFmtId="0" fontId="66" fillId="0" borderId="18" xfId="21" applyFont="1" applyFill="1" applyBorder="1" applyAlignment="1">
      <alignment horizontal="center" vertical="center"/>
    </xf>
    <xf numFmtId="0" fontId="66" fillId="0" borderId="70" xfId="21" applyFont="1" applyFill="1" applyBorder="1" applyAlignment="1">
      <alignment horizontal="center" vertical="center"/>
    </xf>
    <xf numFmtId="0" fontId="71" fillId="0" borderId="8" xfId="21" applyFont="1" applyFill="1" applyBorder="1" applyAlignment="1">
      <alignment horizontal="center" vertical="center"/>
    </xf>
    <xf numFmtId="0" fontId="4" fillId="0" borderId="70" xfId="21" applyFont="1" applyFill="1" applyBorder="1" applyAlignment="1">
      <alignment horizontal="center" vertical="center"/>
    </xf>
    <xf numFmtId="0" fontId="4" fillId="0" borderId="18" xfId="21" applyFont="1" applyFill="1" applyBorder="1" applyAlignment="1">
      <alignment horizontal="center" vertical="center"/>
    </xf>
    <xf numFmtId="0" fontId="71" fillId="0" borderId="70" xfId="21" applyFont="1" applyFill="1" applyBorder="1" applyAlignment="1">
      <alignment horizontal="center" vertical="center"/>
    </xf>
    <xf numFmtId="0" fontId="4" fillId="0" borderId="17" xfId="21" applyFont="1" applyBorder="1" applyAlignment="1"/>
    <xf numFmtId="0" fontId="4" fillId="0" borderId="8" xfId="21" applyFont="1" applyBorder="1" applyAlignment="1"/>
    <xf numFmtId="0" fontId="4" fillId="0" borderId="18" xfId="21" applyFont="1" applyFill="1" applyBorder="1" applyAlignment="1" applyProtection="1">
      <alignment horizontal="center" vertical="center"/>
      <protection locked="0"/>
    </xf>
    <xf numFmtId="0" fontId="4" fillId="0" borderId="18" xfId="21" applyFont="1" applyFill="1" applyBorder="1" applyAlignment="1">
      <alignment horizontal="center" wrapText="1"/>
    </xf>
    <xf numFmtId="0" fontId="4" fillId="0" borderId="18" xfId="21" applyFont="1" applyBorder="1" applyAlignment="1">
      <alignment wrapText="1"/>
    </xf>
    <xf numFmtId="0" fontId="4" fillId="0" borderId="8" xfId="21" applyFont="1" applyFill="1" applyBorder="1" applyAlignment="1">
      <alignment horizontal="center"/>
    </xf>
    <xf numFmtId="0" fontId="4" fillId="0" borderId="18" xfId="21" applyFont="1" applyFill="1" applyBorder="1" applyAlignment="1">
      <alignment horizontal="center"/>
    </xf>
    <xf numFmtId="49" fontId="39" fillId="0" borderId="18" xfId="28" applyNumberFormat="1" applyFont="1" applyFill="1" applyBorder="1" applyAlignment="1" applyProtection="1">
      <protection hidden="1"/>
    </xf>
    <xf numFmtId="0" fontId="17" fillId="0" borderId="18" xfId="22" applyFont="1" applyFill="1" applyBorder="1" applyAlignment="1" applyProtection="1">
      <alignment horizontal="center" vertical="center" wrapText="1"/>
      <protection hidden="1"/>
    </xf>
    <xf numFmtId="49" fontId="39" fillId="0" borderId="18" xfId="28" applyNumberFormat="1" applyFont="1" applyFill="1" applyBorder="1" applyAlignment="1" applyProtection="1">
      <alignment horizontal="center" vertical="center"/>
      <protection hidden="1"/>
    </xf>
    <xf numFmtId="4" fontId="16" fillId="16" borderId="18" xfId="12" applyNumberFormat="1" applyFont="1" applyFill="1" applyBorder="1" applyProtection="1">
      <protection hidden="1"/>
    </xf>
    <xf numFmtId="4" fontId="17" fillId="0" borderId="18" xfId="12" applyNumberFormat="1" applyFont="1" applyFill="1" applyBorder="1" applyAlignment="1" applyProtection="1">
      <alignment horizontal="right"/>
      <protection hidden="1"/>
    </xf>
    <xf numFmtId="49" fontId="39" fillId="0" borderId="18" xfId="28" applyNumberFormat="1" applyFont="1" applyBorder="1" applyAlignment="1" applyProtection="1">
      <alignment wrapText="1"/>
      <protection hidden="1"/>
    </xf>
    <xf numFmtId="0" fontId="17" fillId="0" borderId="26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3" fontId="66" fillId="0" borderId="18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/>
    </xf>
    <xf numFmtId="14" fontId="17" fillId="0" borderId="0" xfId="0" applyNumberFormat="1" applyFont="1"/>
    <xf numFmtId="0" fontId="35" fillId="0" borderId="0" xfId="40" applyFont="1" applyFill="1" applyProtection="1">
      <protection hidden="1"/>
    </xf>
    <xf numFmtId="0" fontId="35" fillId="0" borderId="0" xfId="40" applyFont="1" applyFill="1" applyAlignment="1" applyProtection="1">
      <alignment horizontal="center" vertical="center"/>
      <protection hidden="1"/>
    </xf>
    <xf numFmtId="49" fontId="39" fillId="0" borderId="0" xfId="28" applyNumberFormat="1" applyFont="1" applyFill="1" applyBorder="1" applyAlignment="1" applyProtection="1">
      <protection hidden="1"/>
    </xf>
    <xf numFmtId="0" fontId="17" fillId="0" borderId="7" xfId="0" applyFont="1" applyFill="1" applyBorder="1" applyAlignment="1">
      <alignment horizontal="left" vertical="center" wrapText="1"/>
    </xf>
    <xf numFmtId="49" fontId="16" fillId="0" borderId="18" xfId="0" applyNumberFormat="1" applyFont="1" applyBorder="1"/>
    <xf numFmtId="0" fontId="17" fillId="0" borderId="4" xfId="42" applyNumberFormat="1" applyFont="1" applyBorder="1" applyAlignment="1" applyProtection="1">
      <alignment horizontal="center" vertical="center"/>
    </xf>
    <xf numFmtId="165" fontId="68" fillId="0" borderId="4" xfId="42" applyNumberFormat="1" applyFont="1" applyBorder="1" applyAlignment="1" applyProtection="1">
      <alignment horizontal="left" vertical="center" indent="1"/>
    </xf>
    <xf numFmtId="0" fontId="68" fillId="0" borderId="4" xfId="42" applyNumberFormat="1" applyFont="1" applyBorder="1" applyAlignment="1" applyProtection="1">
      <alignment horizontal="left" vertical="center" indent="1"/>
    </xf>
    <xf numFmtId="165" fontId="76" fillId="0" borderId="3" xfId="42" applyNumberFormat="1" applyFont="1" applyBorder="1" applyAlignment="1" applyProtection="1">
      <alignment horizontal="left" vertical="center" indent="1"/>
    </xf>
    <xf numFmtId="165" fontId="69" fillId="0" borderId="3" xfId="42" applyNumberFormat="1" applyFont="1" applyBorder="1" applyAlignment="1" applyProtection="1">
      <alignment horizontal="left" vertical="center" indent="1"/>
    </xf>
    <xf numFmtId="165" fontId="69" fillId="0" borderId="27" xfId="42" applyNumberFormat="1" applyFont="1" applyBorder="1" applyAlignment="1" applyProtection="1">
      <alignment horizontal="left" vertical="center" indent="1"/>
    </xf>
    <xf numFmtId="0" fontId="66" fillId="0" borderId="0" xfId="0" applyFont="1" applyFill="1" applyAlignment="1">
      <alignment vertical="center"/>
    </xf>
    <xf numFmtId="165" fontId="5" fillId="0" borderId="27" xfId="42" applyNumberFormat="1" applyFont="1" applyBorder="1" applyAlignment="1" applyProtection="1">
      <alignment horizontal="left" vertical="center"/>
    </xf>
    <xf numFmtId="165" fontId="77" fillId="0" borderId="4" xfId="42" applyNumberFormat="1" applyFont="1" applyBorder="1" applyAlignment="1" applyProtection="1">
      <alignment horizontal="left" vertical="center"/>
    </xf>
    <xf numFmtId="165" fontId="77" fillId="0" borderId="3" xfId="42" applyNumberFormat="1" applyFont="1" applyBorder="1" applyAlignment="1" applyProtection="1">
      <alignment horizontal="left" vertical="center"/>
    </xf>
    <xf numFmtId="0" fontId="7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65" fontId="78" fillId="0" borderId="4" xfId="42" applyNumberFormat="1" applyFont="1" applyBorder="1" applyAlignment="1" applyProtection="1">
      <alignment horizontal="left" vertical="center"/>
    </xf>
    <xf numFmtId="165" fontId="78" fillId="0" borderId="3" xfId="42" applyNumberFormat="1" applyFont="1" applyBorder="1" applyAlignment="1" applyProtection="1">
      <alignment horizontal="left" vertical="center"/>
    </xf>
    <xf numFmtId="0" fontId="1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3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70" xfId="0" applyFont="1" applyBorder="1"/>
    <xf numFmtId="0" fontId="33" fillId="0" borderId="70" xfId="0" applyFont="1" applyFill="1" applyBorder="1" applyAlignment="1">
      <alignment vertical="center"/>
    </xf>
    <xf numFmtId="3" fontId="32" fillId="0" borderId="103" xfId="0" applyNumberFormat="1" applyFont="1" applyBorder="1" applyAlignment="1" applyProtection="1">
      <alignment horizontal="center" vertical="center"/>
    </xf>
    <xf numFmtId="0" fontId="23" fillId="0" borderId="70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7" fillId="0" borderId="26" xfId="0" applyFont="1" applyBorder="1" applyAlignment="1">
      <alignment wrapText="1"/>
    </xf>
    <xf numFmtId="0" fontId="23" fillId="0" borderId="104" xfId="36" applyFont="1" applyBorder="1"/>
    <xf numFmtId="164" fontId="79" fillId="2" borderId="4" xfId="45" applyNumberFormat="1" applyFont="1" applyFill="1" applyBorder="1" applyProtection="1">
      <alignment vertical="center"/>
    </xf>
    <xf numFmtId="164" fontId="79" fillId="2" borderId="27" xfId="45" applyNumberFormat="1" applyFont="1" applyFill="1" applyBorder="1" applyAlignment="1" applyProtection="1">
      <alignment horizontal="right" vertical="center"/>
    </xf>
    <xf numFmtId="4" fontId="17" fillId="0" borderId="0" xfId="0" applyNumberFormat="1" applyFont="1"/>
    <xf numFmtId="165" fontId="18" fillId="0" borderId="4" xfId="43" applyNumberFormat="1" applyFont="1" applyBorder="1" applyAlignment="1" applyProtection="1">
      <alignment horizontal="left" vertical="center"/>
    </xf>
    <xf numFmtId="165" fontId="18" fillId="0" borderId="3" xfId="43" applyNumberFormat="1" applyFont="1" applyBorder="1" applyAlignment="1" applyProtection="1">
      <alignment horizontal="left" vertical="center"/>
    </xf>
    <xf numFmtId="0" fontId="28" fillId="0" borderId="0" xfId="27" applyFont="1"/>
    <xf numFmtId="0" fontId="17" fillId="17" borderId="18" xfId="0" applyFont="1" applyFill="1" applyBorder="1" applyAlignment="1" applyProtection="1">
      <alignment horizontal="left" wrapText="1"/>
    </xf>
    <xf numFmtId="0" fontId="17" fillId="17" borderId="18" xfId="0" applyFont="1" applyFill="1" applyBorder="1" applyAlignment="1" applyProtection="1">
      <alignment horizontal="center" vertical="center" wrapText="1"/>
      <protection locked="0"/>
    </xf>
    <xf numFmtId="0" fontId="33" fillId="17" borderId="18" xfId="0" applyFont="1" applyFill="1" applyBorder="1" applyAlignment="1" applyProtection="1">
      <alignment horizontal="center" vertical="center" wrapText="1"/>
      <protection locked="0"/>
    </xf>
    <xf numFmtId="0" fontId="33" fillId="17" borderId="18" xfId="0" applyFont="1" applyFill="1" applyBorder="1" applyAlignment="1" applyProtection="1">
      <alignment horizontal="center" wrapText="1"/>
      <protection locked="0"/>
    </xf>
    <xf numFmtId="0" fontId="17" fillId="17" borderId="18" xfId="0" applyFont="1" applyFill="1" applyBorder="1" applyAlignment="1" applyProtection="1">
      <alignment horizontal="center"/>
      <protection locked="0"/>
    </xf>
    <xf numFmtId="0" fontId="17" fillId="17" borderId="18" xfId="22" applyFont="1" applyFill="1" applyBorder="1" applyProtection="1">
      <protection hidden="1"/>
    </xf>
    <xf numFmtId="49" fontId="36" fillId="17" borderId="18" xfId="28" applyNumberFormat="1" applyFont="1" applyFill="1" applyBorder="1" applyAlignment="1" applyProtection="1">
      <protection hidden="1"/>
    </xf>
    <xf numFmtId="3" fontId="29" fillId="17" borderId="18" xfId="22" applyNumberFormat="1" applyFont="1" applyFill="1" applyBorder="1" applyProtection="1">
      <protection hidden="1"/>
    </xf>
    <xf numFmtId="3" fontId="16" fillId="17" borderId="18" xfId="22" applyNumberFormat="1" applyFont="1" applyFill="1" applyBorder="1" applyProtection="1">
      <protection hidden="1"/>
    </xf>
    <xf numFmtId="3" fontId="16" fillId="17" borderId="18" xfId="12" applyNumberFormat="1" applyFont="1" applyFill="1" applyBorder="1" applyAlignment="1" applyProtection="1">
      <alignment horizontal="right"/>
      <protection hidden="1"/>
    </xf>
    <xf numFmtId="0" fontId="16" fillId="17" borderId="18" xfId="12" applyFont="1" applyFill="1" applyBorder="1" applyProtection="1">
      <protection hidden="1"/>
    </xf>
    <xf numFmtId="3" fontId="50" fillId="17" borderId="18" xfId="22" applyNumberFormat="1" applyFont="1" applyFill="1" applyBorder="1" applyProtection="1">
      <protection hidden="1"/>
    </xf>
    <xf numFmtId="0" fontId="29" fillId="17" borderId="18" xfId="22" applyFont="1" applyFill="1" applyBorder="1" applyProtection="1">
      <protection hidden="1"/>
    </xf>
    <xf numFmtId="0" fontId="32" fillId="17" borderId="18" xfId="22" applyFont="1" applyFill="1" applyBorder="1" applyProtection="1">
      <protection hidden="1"/>
    </xf>
    <xf numFmtId="49" fontId="36" fillId="17" borderId="18" xfId="28" applyNumberFormat="1" applyFont="1" applyFill="1" applyBorder="1" applyAlignment="1" applyProtection="1">
      <alignment wrapText="1"/>
      <protection hidden="1"/>
    </xf>
    <xf numFmtId="0" fontId="32" fillId="17" borderId="18" xfId="12" applyFont="1" applyFill="1" applyBorder="1" applyProtection="1">
      <protection hidden="1"/>
    </xf>
    <xf numFmtId="0" fontId="56" fillId="17" borderId="18" xfId="22" applyFont="1" applyFill="1" applyBorder="1" applyProtection="1">
      <protection hidden="1"/>
    </xf>
    <xf numFmtId="0" fontId="50" fillId="17" borderId="18" xfId="12" applyFont="1" applyFill="1" applyBorder="1" applyProtection="1">
      <protection locked="0"/>
    </xf>
    <xf numFmtId="3" fontId="16" fillId="17" borderId="18" xfId="22" applyNumberFormat="1" applyFont="1" applyFill="1" applyBorder="1" applyProtection="1">
      <protection locked="0"/>
    </xf>
    <xf numFmtId="0" fontId="82" fillId="17" borderId="18" xfId="12" applyFont="1" applyFill="1" applyBorder="1" applyProtection="1">
      <protection locked="0"/>
    </xf>
    <xf numFmtId="3" fontId="24" fillId="0" borderId="0" xfId="14" applyNumberFormat="1" applyFont="1"/>
    <xf numFmtId="3" fontId="57" fillId="0" borderId="0" xfId="15" applyNumberFormat="1" applyFont="1"/>
    <xf numFmtId="2" fontId="46" fillId="0" borderId="52" xfId="0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16" fillId="0" borderId="106" xfId="0" applyNumberFormat="1" applyFont="1" applyFill="1" applyBorder="1" applyAlignment="1" applyProtection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right" vertical="center" wrapText="1"/>
      <protection locked="0"/>
    </xf>
    <xf numFmtId="0" fontId="46" fillId="0" borderId="7" xfId="0" applyFont="1" applyBorder="1" applyAlignment="1">
      <alignment horizontal="right" vertical="center" wrapText="1"/>
    </xf>
    <xf numFmtId="0" fontId="20" fillId="0" borderId="7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Continuous" vertical="center"/>
    </xf>
    <xf numFmtId="0" fontId="46" fillId="0" borderId="80" xfId="0" applyFont="1" applyBorder="1" applyAlignment="1">
      <alignment horizontal="right" vertical="center" wrapText="1"/>
    </xf>
    <xf numFmtId="165" fontId="20" fillId="0" borderId="27" xfId="8" applyNumberFormat="1" applyFont="1" applyBorder="1" applyAlignment="1" applyProtection="1">
      <alignment horizontal="left" vertical="center" indent="1"/>
    </xf>
    <xf numFmtId="0" fontId="16" fillId="0" borderId="0" xfId="11" applyFont="1" applyAlignment="1">
      <alignment vertical="center"/>
    </xf>
    <xf numFmtId="165" fontId="32" fillId="0" borderId="4" xfId="8" applyNumberFormat="1" applyFont="1" applyBorder="1" applyAlignment="1" applyProtection="1">
      <alignment horizontal="left" vertical="center"/>
    </xf>
    <xf numFmtId="165" fontId="32" fillId="0" borderId="3" xfId="8" applyNumberFormat="1" applyFont="1" applyBorder="1" applyAlignment="1" applyProtection="1">
      <alignment horizontal="left" vertical="center"/>
    </xf>
    <xf numFmtId="165" fontId="32" fillId="0" borderId="27" xfId="8" applyNumberFormat="1" applyFont="1" applyBorder="1" applyAlignment="1" applyProtection="1">
      <alignment horizontal="left" vertical="center"/>
    </xf>
    <xf numFmtId="0" fontId="17" fillId="0" borderId="0" xfId="11" applyFont="1" applyAlignment="1">
      <alignment vertical="center"/>
    </xf>
    <xf numFmtId="168" fontId="81" fillId="7" borderId="81" xfId="0" applyNumberFormat="1" applyFont="1" applyFill="1" applyBorder="1" applyAlignment="1">
      <alignment horizontal="right" vertical="top" wrapText="1"/>
    </xf>
    <xf numFmtId="1" fontId="39" fillId="0" borderId="81" xfId="0" applyNumberFormat="1" applyFont="1" applyFill="1" applyBorder="1" applyAlignment="1">
      <alignment horizontal="right" vertical="top" shrinkToFit="1"/>
    </xf>
    <xf numFmtId="168" fontId="81" fillId="7" borderId="81" xfId="0" applyNumberFormat="1" applyFont="1" applyFill="1" applyBorder="1" applyAlignment="1">
      <alignment horizontal="left" vertical="top" wrapText="1"/>
    </xf>
    <xf numFmtId="168" fontId="81" fillId="7" borderId="81" xfId="21" applyNumberFormat="1" applyFont="1" applyFill="1" applyBorder="1" applyAlignment="1">
      <alignment horizontal="left" vertical="top" wrapText="1"/>
    </xf>
    <xf numFmtId="0" fontId="17" fillId="4" borderId="81" xfId="11" applyFont="1" applyFill="1" applyBorder="1" applyAlignment="1">
      <alignment horizontal="center" vertical="center" wrapText="1"/>
    </xf>
    <xf numFmtId="0" fontId="17" fillId="0" borderId="108" xfId="11" applyFont="1" applyBorder="1" applyAlignment="1">
      <alignment horizontal="center" vertical="center"/>
    </xf>
    <xf numFmtId="0" fontId="50" fillId="12" borderId="25" xfId="4" applyFont="1" applyFill="1" applyBorder="1" applyAlignment="1">
      <alignment horizontal="left" vertical="center" wrapText="1"/>
    </xf>
    <xf numFmtId="168" fontId="81" fillId="7" borderId="83" xfId="0" applyNumberFormat="1" applyFont="1" applyFill="1" applyBorder="1" applyAlignment="1">
      <alignment horizontal="right" vertical="top" wrapText="1"/>
    </xf>
    <xf numFmtId="0" fontId="50" fillId="18" borderId="18" xfId="4" applyFont="1" applyFill="1" applyBorder="1" applyAlignment="1">
      <alignment horizontal="left" vertical="center" wrapText="1"/>
    </xf>
    <xf numFmtId="168" fontId="81" fillId="4" borderId="18" xfId="0" applyNumberFormat="1" applyFont="1" applyFill="1" applyBorder="1" applyAlignment="1">
      <alignment horizontal="center" wrapText="1"/>
    </xf>
    <xf numFmtId="0" fontId="33" fillId="0" borderId="9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 applyProtection="1">
      <alignment horizontal="center" vertical="center"/>
    </xf>
    <xf numFmtId="3" fontId="16" fillId="0" borderId="18" xfId="0" applyNumberFormat="1" applyFont="1" applyBorder="1" applyAlignment="1"/>
    <xf numFmtId="0" fontId="33" fillId="0" borderId="17" xfId="0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/>
    </xf>
    <xf numFmtId="3" fontId="16" fillId="0" borderId="26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center"/>
    </xf>
    <xf numFmtId="3" fontId="17" fillId="0" borderId="17" xfId="0" applyNumberFormat="1" applyFont="1" applyBorder="1" applyAlignment="1"/>
    <xf numFmtId="3" fontId="17" fillId="0" borderId="7" xfId="0" applyNumberFormat="1" applyFont="1" applyBorder="1" applyAlignment="1"/>
    <xf numFmtId="3" fontId="17" fillId="0" borderId="8" xfId="0" applyNumberFormat="1" applyFont="1" applyBorder="1" applyAlignment="1"/>
    <xf numFmtId="0" fontId="17" fillId="0" borderId="40" xfId="0" applyFont="1" applyBorder="1" applyAlignment="1">
      <alignment wrapText="1"/>
    </xf>
    <xf numFmtId="16" fontId="17" fillId="0" borderId="26" xfId="0" quotePrefix="1" applyNumberFormat="1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16" fontId="16" fillId="0" borderId="17" xfId="0" quotePrefix="1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14" borderId="82" xfId="0" applyFont="1" applyFill="1" applyBorder="1" applyAlignment="1">
      <alignment vertical="center"/>
    </xf>
    <xf numFmtId="0" fontId="16" fillId="14" borderId="17" xfId="0" applyFont="1" applyFill="1" applyBorder="1" applyAlignment="1">
      <alignment vertical="center"/>
    </xf>
    <xf numFmtId="16" fontId="16" fillId="14" borderId="109" xfId="0" applyNumberFormat="1" applyFont="1" applyFill="1" applyBorder="1" applyAlignment="1">
      <alignment vertical="center"/>
    </xf>
    <xf numFmtId="3" fontId="16" fillId="0" borderId="51" xfId="0" applyNumberFormat="1" applyFont="1" applyBorder="1" applyAlignment="1" applyProtection="1">
      <alignment horizontal="center" vertical="center"/>
    </xf>
    <xf numFmtId="3" fontId="16" fillId="0" borderId="99" xfId="0" applyNumberFormat="1" applyFont="1" applyBorder="1" applyAlignment="1" applyProtection="1">
      <alignment horizontal="center" vertical="center"/>
    </xf>
    <xf numFmtId="0" fontId="70" fillId="0" borderId="39" xfId="21" applyFont="1" applyBorder="1" applyAlignment="1">
      <alignment horizontal="center" vertical="center" wrapText="1"/>
    </xf>
    <xf numFmtId="3" fontId="66" fillId="0" borderId="38" xfId="0" applyNumberFormat="1" applyFont="1" applyFill="1" applyBorder="1" applyAlignment="1">
      <alignment horizontal="center" vertical="center"/>
    </xf>
    <xf numFmtId="3" fontId="66" fillId="0" borderId="105" xfId="0" applyNumberFormat="1" applyFont="1" applyFill="1" applyBorder="1" applyAlignment="1">
      <alignment horizontal="center" vertical="center"/>
    </xf>
    <xf numFmtId="3" fontId="19" fillId="0" borderId="18" xfId="21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 applyProtection="1">
      <alignment horizontal="center" vertical="center"/>
      <protection locked="0"/>
    </xf>
    <xf numFmtId="0" fontId="17" fillId="0" borderId="112" xfId="36" applyFont="1" applyBorder="1" applyAlignment="1">
      <alignment horizontal="center"/>
    </xf>
    <xf numFmtId="3" fontId="17" fillId="0" borderId="17" xfId="36" applyNumberFormat="1" applyFont="1" applyBorder="1" applyAlignment="1">
      <alignment horizontal="center"/>
    </xf>
    <xf numFmtId="3" fontId="16" fillId="0" borderId="110" xfId="36" applyNumberFormat="1" applyFont="1" applyBorder="1" applyAlignment="1">
      <alignment horizontal="center"/>
    </xf>
    <xf numFmtId="3" fontId="16" fillId="0" borderId="100" xfId="36" applyNumberFormat="1" applyFont="1" applyBorder="1" applyAlignment="1">
      <alignment horizontal="center"/>
    </xf>
    <xf numFmtId="0" fontId="17" fillId="0" borderId="110" xfId="36" applyFont="1" applyBorder="1"/>
    <xf numFmtId="0" fontId="16" fillId="0" borderId="100" xfId="36" applyFont="1" applyBorder="1"/>
    <xf numFmtId="164" fontId="79" fillId="0" borderId="27" xfId="41" applyNumberFormat="1" applyFont="1" applyFill="1" applyBorder="1" applyAlignment="1" applyProtection="1">
      <alignment horizontal="left" vertical="center"/>
    </xf>
    <xf numFmtId="0" fontId="61" fillId="0" borderId="4" xfId="42" applyNumberFormat="1" applyFont="1" applyBorder="1" applyAlignment="1" applyProtection="1">
      <alignment horizontal="left" vertical="center" indent="1"/>
    </xf>
    <xf numFmtId="164" fontId="79" fillId="0" borderId="0" xfId="41" applyNumberFormat="1" applyFont="1" applyFill="1" applyBorder="1" applyProtection="1">
      <alignment vertical="center"/>
    </xf>
    <xf numFmtId="165" fontId="63" fillId="0" borderId="4" xfId="42" applyNumberFormat="1" applyFont="1" applyBorder="1" applyAlignment="1" applyProtection="1">
      <alignment horizontal="left" vertical="center" indent="1"/>
    </xf>
    <xf numFmtId="165" fontId="18" fillId="5" borderId="27" xfId="4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14" fontId="83" fillId="0" borderId="18" xfId="31" applyNumberFormat="1" applyFont="1" applyFill="1" applyBorder="1" applyAlignment="1">
      <alignment horizontal="center" vertical="center"/>
    </xf>
    <xf numFmtId="0" fontId="83" fillId="0" borderId="18" xfId="31" applyFont="1" applyFill="1" applyBorder="1" applyAlignment="1">
      <alignment horizontal="center" vertical="center"/>
    </xf>
    <xf numFmtId="0" fontId="83" fillId="0" borderId="18" xfId="31" applyFont="1" applyFill="1" applyBorder="1" applyAlignment="1">
      <alignment horizontal="left" vertical="center" wrapText="1"/>
    </xf>
    <xf numFmtId="0" fontId="83" fillId="0" borderId="18" xfId="31" applyFont="1" applyFill="1" applyBorder="1" applyAlignment="1">
      <alignment horizontal="center" vertical="center" wrapText="1"/>
    </xf>
    <xf numFmtId="0" fontId="84" fillId="0" borderId="18" xfId="3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85" fillId="0" borderId="0" xfId="0" applyFont="1"/>
    <xf numFmtId="0" fontId="50" fillId="0" borderId="18" xfId="0" applyFont="1" applyBorder="1" applyAlignment="1">
      <alignment vertical="center"/>
    </xf>
    <xf numFmtId="0" fontId="86" fillId="0" borderId="36" xfId="49" applyFont="1" applyBorder="1"/>
    <xf numFmtId="0" fontId="86" fillId="0" borderId="18" xfId="49" applyFont="1" applyBorder="1"/>
    <xf numFmtId="0" fontId="86" fillId="0" borderId="0" xfId="49" applyFont="1" applyFill="1" applyBorder="1"/>
    <xf numFmtId="0" fontId="83" fillId="0" borderId="0" xfId="0" applyFont="1"/>
    <xf numFmtId="164" fontId="87" fillId="2" borderId="27" xfId="41" applyNumberFormat="1" applyFont="1" applyFill="1" applyBorder="1" applyAlignment="1" applyProtection="1">
      <alignment horizontal="left" vertical="center"/>
    </xf>
    <xf numFmtId="164" fontId="87" fillId="2" borderId="27" xfId="41" applyNumberFormat="1" applyFont="1" applyFill="1" applyBorder="1" applyAlignment="1" applyProtection="1">
      <alignment horizontal="right" vertical="center"/>
    </xf>
    <xf numFmtId="165" fontId="83" fillId="0" borderId="0" xfId="42" applyNumberFormat="1" applyFont="1" applyFill="1" applyBorder="1" applyAlignment="1" applyProtection="1">
      <alignment horizontal="left" vertical="center"/>
    </xf>
    <xf numFmtId="165" fontId="18" fillId="0" borderId="3" xfId="42" applyNumberFormat="1" applyFont="1" applyFill="1" applyBorder="1" applyAlignment="1" applyProtection="1">
      <alignment horizontal="left" vertical="center"/>
    </xf>
    <xf numFmtId="165" fontId="18" fillId="0" borderId="0" xfId="42" applyNumberFormat="1" applyFont="1" applyFill="1" applyBorder="1" applyAlignment="1" applyProtection="1">
      <alignment horizontal="left" vertical="center"/>
    </xf>
    <xf numFmtId="165" fontId="18" fillId="0" borderId="27" xfId="42" applyNumberFormat="1" applyFont="1" applyFill="1" applyBorder="1" applyAlignment="1" applyProtection="1">
      <alignment horizontal="left" vertical="center"/>
    </xf>
    <xf numFmtId="0" fontId="84" fillId="0" borderId="18" xfId="31" applyFont="1" applyFill="1" applyBorder="1" applyAlignment="1">
      <alignment horizontal="left" vertical="center" wrapText="1"/>
    </xf>
    <xf numFmtId="0" fontId="84" fillId="0" borderId="18" xfId="31" applyFont="1" applyFill="1" applyBorder="1" applyAlignment="1">
      <alignment horizontal="center" vertical="center" wrapText="1"/>
    </xf>
    <xf numFmtId="0" fontId="28" fillId="0" borderId="18" xfId="31" applyFont="1" applyBorder="1" applyAlignment="1">
      <alignment wrapText="1"/>
    </xf>
    <xf numFmtId="0" fontId="28" fillId="17" borderId="18" xfId="31" applyFont="1" applyFill="1" applyBorder="1" applyAlignment="1">
      <alignment wrapText="1"/>
    </xf>
    <xf numFmtId="1" fontId="96" fillId="0" borderId="129" xfId="0" applyNumberFormat="1" applyFont="1" applyFill="1" applyBorder="1" applyAlignment="1">
      <alignment horizontal="right" vertical="top" shrinkToFit="1"/>
    </xf>
    <xf numFmtId="0" fontId="0" fillId="0" borderId="129" xfId="0" applyFill="1" applyBorder="1" applyAlignment="1">
      <alignment horizontal="left" vertical="top" wrapText="1"/>
    </xf>
    <xf numFmtId="0" fontId="60" fillId="0" borderId="129" xfId="0" applyFont="1" applyFill="1" applyBorder="1" applyAlignment="1">
      <alignment horizontal="left" vertical="top" wrapText="1"/>
    </xf>
    <xf numFmtId="169" fontId="96" fillId="0" borderId="129" xfId="0" applyNumberFormat="1" applyFont="1" applyFill="1" applyBorder="1" applyAlignment="1">
      <alignment horizontal="left" vertical="top" indent="1" shrinkToFit="1"/>
    </xf>
    <xf numFmtId="0" fontId="60" fillId="0" borderId="129" xfId="0" applyFont="1" applyFill="1" applyBorder="1" applyAlignment="1">
      <alignment horizontal="left" vertical="top" wrapText="1" indent="1"/>
    </xf>
    <xf numFmtId="1" fontId="96" fillId="0" borderId="129" xfId="0" applyNumberFormat="1" applyFont="1" applyFill="1" applyBorder="1" applyAlignment="1">
      <alignment horizontal="left" vertical="top" indent="2" shrinkToFit="1"/>
    </xf>
    <xf numFmtId="1" fontId="96" fillId="0" borderId="129" xfId="0" applyNumberFormat="1" applyFont="1" applyFill="1" applyBorder="1" applyAlignment="1">
      <alignment horizontal="left" vertical="top" indent="1" shrinkToFit="1"/>
    </xf>
    <xf numFmtId="1" fontId="96" fillId="0" borderId="129" xfId="0" applyNumberFormat="1" applyFont="1" applyFill="1" applyBorder="1" applyAlignment="1">
      <alignment horizontal="left" vertical="top" shrinkToFit="1"/>
    </xf>
    <xf numFmtId="0" fontId="60" fillId="0" borderId="129" xfId="0" applyFont="1" applyFill="1" applyBorder="1" applyAlignment="1">
      <alignment horizontal="left" vertical="top" wrapText="1" indent="2"/>
    </xf>
    <xf numFmtId="0" fontId="59" fillId="0" borderId="129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39" fillId="0" borderId="18" xfId="0" applyFont="1" applyFill="1" applyBorder="1" applyAlignment="1" applyProtection="1">
      <alignment horizontal="center" vertical="center"/>
    </xf>
    <xf numFmtId="0" fontId="45" fillId="0" borderId="41" xfId="0" applyFont="1" applyFill="1" applyBorder="1" applyAlignment="1">
      <alignment horizontal="center" vertical="center" wrapText="1"/>
    </xf>
    <xf numFmtId="2" fontId="46" fillId="0" borderId="49" xfId="0" applyNumberFormat="1" applyFont="1" applyFill="1" applyBorder="1" applyAlignment="1">
      <alignment horizontal="center" vertical="center"/>
    </xf>
    <xf numFmtId="2" fontId="46" fillId="0" borderId="55" xfId="0" applyNumberFormat="1" applyFont="1" applyFill="1" applyBorder="1" applyAlignment="1">
      <alignment horizontal="center" vertical="center"/>
    </xf>
    <xf numFmtId="2" fontId="46" fillId="0" borderId="36" xfId="0" applyNumberFormat="1" applyFont="1" applyFill="1" applyBorder="1" applyAlignment="1">
      <alignment horizontal="center" vertical="center"/>
    </xf>
    <xf numFmtId="2" fontId="46" fillId="0" borderId="26" xfId="0" applyNumberFormat="1" applyFont="1" applyFill="1" applyBorder="1" applyAlignment="1">
      <alignment horizontal="center" vertical="center"/>
    </xf>
    <xf numFmtId="2" fontId="46" fillId="0" borderId="41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center"/>
    </xf>
    <xf numFmtId="0" fontId="70" fillId="0" borderId="26" xfId="21" applyFont="1" applyFill="1" applyBorder="1" applyAlignment="1">
      <alignment horizontal="center" vertical="center" wrapText="1"/>
    </xf>
    <xf numFmtId="0" fontId="70" fillId="0" borderId="35" xfId="21" applyFont="1" applyFill="1" applyBorder="1" applyAlignment="1">
      <alignment horizontal="center" vertical="center" wrapText="1"/>
    </xf>
    <xf numFmtId="0" fontId="70" fillId="0" borderId="46" xfId="2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165" fontId="46" fillId="0" borderId="3" xfId="42" applyNumberFormat="1" applyFont="1" applyBorder="1" applyAlignment="1" applyProtection="1">
      <alignment horizontal="left" vertical="center" indent="1"/>
    </xf>
    <xf numFmtId="0" fontId="46" fillId="0" borderId="50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4" fontId="79" fillId="2" borderId="102" xfId="45" applyNumberFormat="1" applyFont="1" applyFill="1" applyBorder="1" applyProtection="1">
      <alignment vertical="center"/>
    </xf>
    <xf numFmtId="164" fontId="79" fillId="2" borderId="102" xfId="45" applyNumberFormat="1" applyFont="1" applyFill="1" applyBorder="1" applyAlignment="1" applyProtection="1">
      <alignment horizontal="right" vertical="center"/>
    </xf>
    <xf numFmtId="49" fontId="63" fillId="0" borderId="4" xfId="43" applyNumberFormat="1" applyFont="1" applyFill="1" applyBorder="1" applyAlignment="1" applyProtection="1">
      <alignment horizontal="left" vertical="center" indent="1"/>
      <protection locked="0"/>
    </xf>
    <xf numFmtId="49" fontId="63" fillId="0" borderId="3" xfId="43" applyNumberFormat="1" applyFont="1" applyFill="1" applyBorder="1" applyAlignment="1" applyProtection="1">
      <alignment horizontal="left" vertical="center" wrapText="1" indent="1"/>
      <protection locked="0"/>
    </xf>
    <xf numFmtId="49" fontId="63" fillId="0" borderId="27" xfId="43" applyNumberFormat="1" applyFont="1" applyFill="1" applyBorder="1" applyAlignment="1" applyProtection="1">
      <alignment horizontal="left" vertical="center" wrapText="1" indent="1"/>
      <protection locked="0"/>
    </xf>
    <xf numFmtId="3" fontId="97" fillId="0" borderId="0" xfId="22" applyNumberFormat="1" applyFont="1" applyProtection="1"/>
    <xf numFmtId="3" fontId="8" fillId="0" borderId="0" xfId="22" applyNumberFormat="1" applyFont="1" applyProtection="1"/>
    <xf numFmtId="0" fontId="97" fillId="0" borderId="0" xfId="22" applyFont="1" applyProtection="1"/>
    <xf numFmtId="0" fontId="97" fillId="0" borderId="0" xfId="22" applyFont="1" applyAlignment="1" applyProtection="1">
      <alignment horizontal="center" vertical="center" wrapText="1"/>
    </xf>
    <xf numFmtId="165" fontId="63" fillId="0" borderId="3" xfId="43" applyNumberFormat="1" applyFont="1" applyBorder="1" applyAlignment="1" applyProtection="1">
      <alignment horizontal="right" vertical="center"/>
    </xf>
    <xf numFmtId="165" fontId="63" fillId="0" borderId="27" xfId="43" applyNumberFormat="1" applyFont="1" applyBorder="1" applyAlignment="1" applyProtection="1">
      <alignment horizontal="right" vertical="center"/>
    </xf>
    <xf numFmtId="0" fontId="19" fillId="0" borderId="0" xfId="22" applyFont="1" applyAlignment="1" applyProtection="1">
      <alignment horizontal="left"/>
    </xf>
    <xf numFmtId="49" fontId="19" fillId="0" borderId="0" xfId="22" applyNumberFormat="1" applyFont="1" applyFill="1" applyProtection="1"/>
    <xf numFmtId="0" fontId="97" fillId="0" borderId="0" xfId="22" applyFont="1" applyFill="1" applyProtection="1"/>
    <xf numFmtId="0" fontId="3" fillId="0" borderId="80" xfId="0" applyFont="1" applyFill="1" applyBorder="1" applyAlignment="1" applyProtection="1">
      <alignment horizontal="left" vertical="center" wrapText="1"/>
    </xf>
    <xf numFmtId="0" fontId="98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center" vertical="center" wrapText="1"/>
    </xf>
    <xf numFmtId="0" fontId="98" fillId="0" borderId="18" xfId="0" applyFont="1" applyBorder="1" applyProtection="1">
      <protection locked="0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3" fontId="21" fillId="8" borderId="18" xfId="0" applyNumberFormat="1" applyFont="1" applyFill="1" applyBorder="1" applyAlignment="1" applyProtection="1">
      <alignment horizontal="center" vertical="center" wrapText="1"/>
    </xf>
    <xf numFmtId="3" fontId="21" fillId="3" borderId="18" xfId="0" applyNumberFormat="1" applyFont="1" applyFill="1" applyBorder="1" applyProtection="1"/>
    <xf numFmtId="0" fontId="21" fillId="0" borderId="18" xfId="0" applyFont="1" applyFill="1" applyBorder="1" applyProtection="1">
      <protection locked="0"/>
    </xf>
    <xf numFmtId="0" fontId="99" fillId="0" borderId="18" xfId="0" applyFont="1" applyBorder="1" applyProtection="1"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Protection="1"/>
    <xf numFmtId="0" fontId="21" fillId="0" borderId="18" xfId="0" applyFont="1" applyBorder="1" applyProtection="1">
      <protection locked="0"/>
    </xf>
    <xf numFmtId="0" fontId="99" fillId="0" borderId="18" xfId="0" applyFont="1" applyFill="1" applyBorder="1" applyAlignment="1" applyProtection="1">
      <alignment horizontal="left" vertical="center" wrapText="1"/>
      <protection locked="0"/>
    </xf>
    <xf numFmtId="0" fontId="100" fillId="0" borderId="80" xfId="0" applyFont="1" applyFill="1" applyBorder="1" applyAlignment="1" applyProtection="1">
      <alignment horizontal="left" vertical="center" wrapText="1"/>
    </xf>
    <xf numFmtId="3" fontId="101" fillId="0" borderId="18" xfId="0" applyNumberFormat="1" applyFont="1" applyBorder="1" applyAlignment="1" applyProtection="1">
      <alignment horizontal="center" vertical="center" wrapText="1"/>
      <protection locked="0"/>
    </xf>
    <xf numFmtId="3" fontId="101" fillId="8" borderId="18" xfId="0" applyNumberFormat="1" applyFont="1" applyFill="1" applyBorder="1" applyAlignment="1" applyProtection="1">
      <alignment horizontal="center" vertical="center" wrapText="1"/>
    </xf>
    <xf numFmtId="3" fontId="101" fillId="3" borderId="18" xfId="0" applyNumberFormat="1" applyFont="1" applyFill="1" applyBorder="1" applyProtection="1"/>
    <xf numFmtId="0" fontId="17" fillId="0" borderId="26" xfId="0" applyFont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98" fillId="0" borderId="18" xfId="0" applyFont="1" applyFill="1" applyBorder="1" applyProtection="1">
      <protection locked="0"/>
    </xf>
    <xf numFmtId="0" fontId="8" fillId="0" borderId="0" xfId="22" applyFont="1" applyProtection="1"/>
    <xf numFmtId="0" fontId="3" fillId="0" borderId="36" xfId="0" applyFont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right" vertical="center" wrapText="1"/>
    </xf>
    <xf numFmtId="3" fontId="21" fillId="8" borderId="18" xfId="0" applyNumberFormat="1" applyFont="1" applyFill="1" applyBorder="1" applyProtection="1"/>
    <xf numFmtId="0" fontId="21" fillId="8" borderId="18" xfId="0" applyFont="1" applyFill="1" applyBorder="1" applyProtection="1"/>
    <xf numFmtId="3" fontId="97" fillId="0" borderId="0" xfId="22" applyNumberFormat="1" applyFont="1" applyAlignment="1" applyProtection="1">
      <alignment horizontal="center" vertical="center" wrapText="1"/>
    </xf>
    <xf numFmtId="165" fontId="63" fillId="0" borderId="3" xfId="43" applyNumberFormat="1" applyFont="1" applyBorder="1" applyAlignment="1" applyProtection="1">
      <alignment horizontal="left" vertical="center" indent="1"/>
    </xf>
    <xf numFmtId="165" fontId="63" fillId="0" borderId="27" xfId="43" applyNumberFormat="1" applyFont="1" applyBorder="1" applyAlignment="1" applyProtection="1">
      <alignment horizontal="left" vertical="center" indent="1"/>
    </xf>
    <xf numFmtId="165" fontId="18" fillId="0" borderId="27" xfId="43" applyNumberFormat="1" applyFont="1" applyBorder="1" applyAlignment="1" applyProtection="1">
      <alignment horizontal="left" vertical="center"/>
    </xf>
    <xf numFmtId="0" fontId="19" fillId="0" borderId="0" xfId="22" applyNumberFormat="1" applyFont="1" applyFill="1" applyProtection="1"/>
    <xf numFmtId="0" fontId="21" fillId="5" borderId="18" xfId="22" applyFont="1" applyFill="1" applyBorder="1" applyAlignment="1" applyProtection="1">
      <alignment horizontal="center" vertical="center" textRotation="90" wrapText="1"/>
    </xf>
    <xf numFmtId="0" fontId="21" fillId="0" borderId="18" xfId="22" applyFont="1" applyFill="1" applyBorder="1" applyAlignment="1" applyProtection="1">
      <alignment horizontal="center" vertical="center" textRotation="90" wrapText="1"/>
    </xf>
    <xf numFmtId="0" fontId="21" fillId="0" borderId="18" xfId="22" applyFont="1" applyBorder="1" applyAlignment="1" applyProtection="1">
      <alignment horizontal="center" vertical="center" wrapText="1"/>
      <protection locked="0"/>
    </xf>
    <xf numFmtId="0" fontId="98" fillId="0" borderId="18" xfId="22" applyFont="1" applyBorder="1" applyAlignment="1" applyProtection="1">
      <alignment horizontal="center" vertical="center" wrapText="1"/>
      <protection locked="0"/>
    </xf>
    <xf numFmtId="0" fontId="98" fillId="0" borderId="18" xfId="0" applyFont="1" applyFill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center" vertical="center" wrapText="1"/>
      <protection locked="0"/>
    </xf>
    <xf numFmtId="3" fontId="21" fillId="3" borderId="18" xfId="0" applyNumberFormat="1" applyFont="1" applyFill="1" applyBorder="1" applyAlignment="1" applyProtection="1">
      <alignment horizontal="center" vertical="center"/>
    </xf>
    <xf numFmtId="0" fontId="21" fillId="0" borderId="18" xfId="22" applyFont="1" applyBorder="1" applyAlignment="1" applyProtection="1">
      <alignment horizontal="center" vertical="center"/>
      <protection locked="0"/>
    </xf>
    <xf numFmtId="0" fontId="98" fillId="0" borderId="18" xfId="0" applyFont="1" applyBorder="1" applyAlignment="1" applyProtection="1">
      <alignment horizontal="center" vertical="center" wrapText="1"/>
      <protection locked="0"/>
    </xf>
    <xf numFmtId="0" fontId="21" fillId="5" borderId="18" xfId="22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22" applyFont="1" applyFill="1" applyBorder="1" applyAlignment="1" applyProtection="1">
      <alignment horizontal="center" vertical="center" wrapText="1"/>
      <protection locked="0"/>
    </xf>
    <xf numFmtId="0" fontId="21" fillId="8" borderId="18" xfId="22" applyFont="1" applyFill="1" applyBorder="1" applyAlignment="1" applyProtection="1">
      <alignment horizontal="center" vertical="center" wrapText="1"/>
    </xf>
    <xf numFmtId="0" fontId="65" fillId="0" borderId="0" xfId="22" applyFont="1" applyFill="1" applyBorder="1" applyAlignment="1" applyProtection="1">
      <alignment horizontal="left"/>
    </xf>
    <xf numFmtId="0" fontId="17" fillId="0" borderId="0" xfId="22" applyFont="1" applyAlignment="1" applyProtection="1">
      <alignment wrapText="1"/>
    </xf>
    <xf numFmtId="0" fontId="17" fillId="0" borderId="0" xfId="22" applyFont="1" applyAlignment="1" applyProtection="1">
      <alignment horizontal="center" wrapText="1"/>
    </xf>
    <xf numFmtId="0" fontId="17" fillId="0" borderId="0" xfId="22" applyFont="1" applyFill="1" applyProtection="1"/>
    <xf numFmtId="165" fontId="63" fillId="0" borderId="4" xfId="43" applyNumberFormat="1" applyFont="1" applyBorder="1" applyAlignment="1" applyProtection="1">
      <alignment horizontal="left" vertical="center" indent="1"/>
    </xf>
    <xf numFmtId="0" fontId="8" fillId="0" borderId="0" xfId="22" applyFont="1" applyAlignment="1" applyProtection="1"/>
    <xf numFmtId="0" fontId="65" fillId="2" borderId="18" xfId="0" applyFont="1" applyFill="1" applyBorder="1" applyAlignment="1" applyProtection="1">
      <alignment horizontal="center" vertical="center" textRotation="90" wrapText="1"/>
    </xf>
    <xf numFmtId="3" fontId="65" fillId="5" borderId="18" xfId="0" applyNumberFormat="1" applyFont="1" applyFill="1" applyBorder="1" applyAlignment="1" applyProtection="1">
      <alignment horizontal="center" vertical="center" textRotation="90" wrapText="1"/>
    </xf>
    <xf numFmtId="3" fontId="65" fillId="5" borderId="18" xfId="22" applyNumberFormat="1" applyFont="1" applyFill="1" applyBorder="1" applyAlignment="1" applyProtection="1">
      <alignment horizontal="center" vertical="center" textRotation="90" wrapText="1"/>
    </xf>
    <xf numFmtId="0" fontId="21" fillId="5" borderId="18" xfId="0" applyFont="1" applyFill="1" applyBorder="1" applyAlignment="1" applyProtection="1">
      <alignment horizontal="left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3" fontId="21" fillId="3" borderId="18" xfId="0" applyNumberFormat="1" applyFont="1" applyFill="1" applyBorder="1" applyAlignment="1" applyProtection="1">
      <alignment horizontal="center" vertical="center" wrapText="1"/>
    </xf>
    <xf numFmtId="3" fontId="21" fillId="0" borderId="18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99" fillId="0" borderId="18" xfId="0" applyFont="1" applyBorder="1" applyAlignment="1" applyProtection="1">
      <alignment horizontal="center" vertical="center" wrapText="1"/>
      <protection locked="0"/>
    </xf>
    <xf numFmtId="0" fontId="99" fillId="0" borderId="18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 applyProtection="1">
      <alignment horizontal="left" wrapText="1"/>
    </xf>
    <xf numFmtId="0" fontId="99" fillId="0" borderId="18" xfId="0" applyFont="1" applyBorder="1" applyAlignment="1" applyProtection="1">
      <alignment horizontal="center" wrapText="1"/>
      <protection locked="0"/>
    </xf>
    <xf numFmtId="3" fontId="98" fillId="0" borderId="18" xfId="22" applyNumberFormat="1" applyFont="1" applyFill="1" applyBorder="1" applyAlignment="1" applyProtection="1">
      <alignment horizontal="center" vertical="center" wrapText="1"/>
      <protection locked="0"/>
    </xf>
    <xf numFmtId="3" fontId="17" fillId="17" borderId="18" xfId="22" applyNumberFormat="1" applyFont="1" applyFill="1" applyBorder="1" applyAlignment="1" applyProtection="1">
      <alignment horizontal="center" vertical="center" wrapText="1"/>
    </xf>
    <xf numFmtId="0" fontId="21" fillId="8" borderId="18" xfId="0" applyFont="1" applyFill="1" applyBorder="1" applyAlignment="1" applyProtection="1">
      <alignment horizontal="center" vertical="center"/>
    </xf>
    <xf numFmtId="3" fontId="21" fillId="8" borderId="18" xfId="22" applyNumberFormat="1" applyFont="1" applyFill="1" applyBorder="1" applyAlignment="1" applyProtection="1">
      <alignment horizontal="center" vertical="center" wrapText="1"/>
    </xf>
    <xf numFmtId="0" fontId="21" fillId="0" borderId="0" xfId="22" applyFont="1" applyBorder="1" applyAlignment="1" applyProtection="1">
      <alignment vertical="center"/>
    </xf>
    <xf numFmtId="0" fontId="21" fillId="0" borderId="0" xfId="22" applyFont="1" applyBorder="1" applyAlignment="1" applyProtection="1">
      <alignment vertical="center" wrapText="1"/>
    </xf>
    <xf numFmtId="0" fontId="21" fillId="0" borderId="0" xfId="22" applyFont="1" applyProtection="1"/>
    <xf numFmtId="0" fontId="97" fillId="0" borderId="0" xfId="22" applyFont="1" applyAlignment="1" applyProtection="1">
      <alignment horizontal="left"/>
    </xf>
    <xf numFmtId="0" fontId="17" fillId="0" borderId="0" xfId="22" applyFont="1" applyAlignment="1" applyProtection="1">
      <alignment horizontal="right"/>
    </xf>
    <xf numFmtId="0" fontId="19" fillId="0" borderId="0" xfId="22" applyFont="1" applyProtection="1"/>
    <xf numFmtId="0" fontId="21" fillId="0" borderId="18" xfId="22" applyFont="1" applyBorder="1" applyAlignment="1" applyProtection="1">
      <alignment vertical="center" wrapText="1"/>
    </xf>
    <xf numFmtId="0" fontId="102" fillId="8" borderId="18" xfId="38" applyFont="1" applyFill="1" applyBorder="1" applyAlignment="1" applyProtection="1">
      <alignment horizontal="right"/>
      <protection locked="0"/>
    </xf>
    <xf numFmtId="0" fontId="19" fillId="0" borderId="0" xfId="39" applyFont="1" applyAlignment="1" applyProtection="1">
      <alignment horizontal="right"/>
    </xf>
    <xf numFmtId="0" fontId="65" fillId="5" borderId="18" xfId="38" applyFont="1" applyFill="1" applyBorder="1" applyAlignment="1" applyProtection="1">
      <alignment horizontal="center" vertical="center" wrapText="1"/>
    </xf>
    <xf numFmtId="0" fontId="21" fillId="0" borderId="18" xfId="22" applyFont="1" applyBorder="1" applyProtection="1">
      <protection locked="0"/>
    </xf>
    <xf numFmtId="0" fontId="21" fillId="0" borderId="18" xfId="38" applyFont="1" applyFill="1" applyBorder="1" applyAlignment="1" applyProtection="1">
      <alignment horizontal="right"/>
      <protection locked="0"/>
    </xf>
    <xf numFmtId="0" fontId="21" fillId="3" borderId="18" xfId="38" applyFont="1" applyFill="1" applyBorder="1" applyAlignment="1" applyProtection="1">
      <alignment horizontal="right"/>
    </xf>
    <xf numFmtId="0" fontId="98" fillId="0" borderId="18" xfId="38" applyFont="1" applyBorder="1" applyProtection="1">
      <protection locked="0"/>
    </xf>
    <xf numFmtId="0" fontId="21" fillId="0" borderId="18" xfId="38" applyFont="1" applyBorder="1" applyAlignment="1" applyProtection="1">
      <alignment wrapText="1"/>
      <protection locked="0"/>
    </xf>
    <xf numFmtId="0" fontId="21" fillId="0" borderId="18" xfId="38" applyFont="1" applyBorder="1" applyProtection="1">
      <protection locked="0"/>
    </xf>
    <xf numFmtId="0" fontId="21" fillId="0" borderId="8" xfId="38" applyFont="1" applyFill="1" applyBorder="1" applyAlignment="1" applyProtection="1">
      <alignment horizontal="right"/>
      <protection locked="0"/>
    </xf>
    <xf numFmtId="0" fontId="99" fillId="0" borderId="18" xfId="38" applyFont="1" applyBorder="1" applyAlignment="1" applyProtection="1">
      <alignment wrapText="1"/>
      <protection locked="0"/>
    </xf>
    <xf numFmtId="0" fontId="99" fillId="0" borderId="18" xfId="38" applyFont="1" applyFill="1" applyBorder="1" applyAlignment="1" applyProtection="1">
      <alignment horizontal="right"/>
      <protection locked="0"/>
    </xf>
    <xf numFmtId="0" fontId="17" fillId="0" borderId="28" xfId="22" applyFont="1" applyBorder="1" applyProtection="1">
      <protection locked="0"/>
    </xf>
    <xf numFmtId="0" fontId="98" fillId="0" borderId="18" xfId="38" applyFont="1" applyFill="1" applyBorder="1" applyAlignment="1" applyProtection="1">
      <alignment horizontal="right"/>
      <protection locked="0"/>
    </xf>
    <xf numFmtId="0" fontId="17" fillId="0" borderId="28" xfId="37" applyFont="1" applyBorder="1" applyProtection="1">
      <protection locked="0"/>
    </xf>
    <xf numFmtId="0" fontId="17" fillId="0" borderId="29" xfId="37" applyFont="1" applyBorder="1" applyProtection="1">
      <protection locked="0"/>
    </xf>
    <xf numFmtId="0" fontId="17" fillId="0" borderId="18" xfId="22" applyFont="1" applyBorder="1" applyProtection="1">
      <protection locked="0"/>
    </xf>
    <xf numFmtId="0" fontId="21" fillId="0" borderId="18" xfId="37" applyFont="1" applyBorder="1" applyProtection="1">
      <protection locked="0"/>
    </xf>
    <xf numFmtId="0" fontId="102" fillId="8" borderId="18" xfId="37" applyFont="1" applyFill="1" applyBorder="1" applyAlignment="1" applyProtection="1">
      <alignment horizontal="right" vertical="center"/>
    </xf>
    <xf numFmtId="0" fontId="102" fillId="8" borderId="18" xfId="38" applyFont="1" applyFill="1" applyBorder="1" applyAlignment="1" applyProtection="1">
      <alignment horizontal="right"/>
    </xf>
    <xf numFmtId="0" fontId="102" fillId="3" borderId="18" xfId="38" applyFont="1" applyFill="1" applyBorder="1" applyAlignment="1" applyProtection="1">
      <alignment horizontal="right"/>
    </xf>
    <xf numFmtId="165" fontId="63" fillId="0" borderId="0" xfId="43" applyNumberFormat="1" applyFont="1" applyBorder="1" applyAlignment="1" applyProtection="1">
      <alignment horizontal="left" vertical="center" indent="1"/>
    </xf>
    <xf numFmtId="0" fontId="30" fillId="5" borderId="0" xfId="9" applyFill="1" applyAlignment="1" applyProtection="1"/>
    <xf numFmtId="0" fontId="103" fillId="0" borderId="0" xfId="0" applyFont="1" applyFill="1" applyBorder="1" applyAlignment="1"/>
    <xf numFmtId="0" fontId="103" fillId="0" borderId="0" xfId="0" applyFont="1" applyFill="1" applyBorder="1" applyAlignment="1" applyProtection="1"/>
    <xf numFmtId="165" fontId="18" fillId="0" borderId="0" xfId="43" applyNumberFormat="1" applyFont="1" applyBorder="1" applyAlignment="1" applyProtection="1">
      <alignment horizontal="left" vertical="center"/>
    </xf>
    <xf numFmtId="0" fontId="103" fillId="0" borderId="0" xfId="0" applyFont="1" applyBorder="1" applyProtection="1"/>
    <xf numFmtId="0" fontId="103" fillId="0" borderId="0" xfId="0" applyFont="1" applyBorder="1"/>
    <xf numFmtId="0" fontId="0" fillId="0" borderId="0" xfId="0" applyBorder="1" applyProtection="1"/>
    <xf numFmtId="0" fontId="17" fillId="0" borderId="0" xfId="0" applyFont="1" applyBorder="1" applyAlignment="1" applyProtection="1">
      <alignment horizontal="right"/>
    </xf>
    <xf numFmtId="0" fontId="0" fillId="0" borderId="0" xfId="0" applyBorder="1"/>
    <xf numFmtId="0" fontId="95" fillId="0" borderId="128" xfId="49"/>
    <xf numFmtId="0" fontId="95" fillId="0" borderId="128" xfId="49" applyAlignment="1">
      <alignment vertical="center" wrapText="1"/>
    </xf>
    <xf numFmtId="0" fontId="83" fillId="5" borderId="30" xfId="0" applyFont="1" applyFill="1" applyBorder="1" applyAlignment="1">
      <alignment horizontal="left" vertical="center" wrapText="1"/>
    </xf>
    <xf numFmtId="0" fontId="83" fillId="5" borderId="31" xfId="0" applyFont="1" applyFill="1" applyBorder="1" applyAlignment="1">
      <alignment horizontal="left" vertical="center" wrapText="1"/>
    </xf>
    <xf numFmtId="3" fontId="95" fillId="0" borderId="128" xfId="49" applyNumberFormat="1"/>
    <xf numFmtId="0" fontId="95" fillId="0" borderId="128" xfId="49" applyProtection="1">
      <protection locked="0"/>
    </xf>
    <xf numFmtId="0" fontId="95" fillId="0" borderId="34" xfId="49" applyBorder="1" applyProtection="1">
      <protection locked="0"/>
    </xf>
    <xf numFmtId="0" fontId="86" fillId="0" borderId="31" xfId="49" applyFont="1" applyBorder="1"/>
    <xf numFmtId="0" fontId="86" fillId="0" borderId="128" xfId="49" applyFont="1"/>
    <xf numFmtId="0" fontId="97" fillId="0" borderId="0" xfId="22" applyFont="1" applyFill="1" applyAlignment="1" applyProtection="1">
      <alignment horizontal="center" vertical="center"/>
    </xf>
    <xf numFmtId="0" fontId="24" fillId="0" borderId="0" xfId="22" applyFont="1" applyAlignment="1" applyProtection="1">
      <alignment horizontal="center" vertical="center" wrapText="1"/>
    </xf>
    <xf numFmtId="0" fontId="24" fillId="0" borderId="0" xfId="22" applyFont="1" applyProtection="1"/>
    <xf numFmtId="3" fontId="24" fillId="0" borderId="0" xfId="22" applyNumberFormat="1" applyFont="1" applyAlignment="1" applyProtection="1">
      <alignment horizontal="center" vertical="center" wrapText="1"/>
    </xf>
    <xf numFmtId="3" fontId="29" fillId="0" borderId="0" xfId="22" applyNumberFormat="1" applyFont="1" applyAlignment="1" applyProtection="1">
      <alignment horizontal="center" vertical="center" wrapText="1"/>
    </xf>
    <xf numFmtId="3" fontId="24" fillId="0" borderId="0" xfId="22" applyNumberFormat="1" applyFont="1" applyAlignment="1" applyProtection="1">
      <alignment wrapText="1"/>
    </xf>
    <xf numFmtId="3" fontId="29" fillId="0" borderId="0" xfId="22" applyNumberFormat="1" applyFont="1" applyAlignment="1" applyProtection="1">
      <alignment wrapText="1"/>
    </xf>
    <xf numFmtId="0" fontId="20" fillId="0" borderId="0" xfId="22" applyFont="1" applyAlignment="1" applyProtection="1">
      <alignment horizontal="left" wrapText="1"/>
    </xf>
    <xf numFmtId="0" fontId="24" fillId="0" borderId="0" xfId="22" applyFont="1" applyAlignment="1" applyProtection="1">
      <alignment horizontal="left" wrapText="1"/>
    </xf>
    <xf numFmtId="0" fontId="24" fillId="0" borderId="0" xfId="22" applyFont="1" applyAlignment="1" applyProtection="1">
      <alignment wrapText="1"/>
    </xf>
    <xf numFmtId="0" fontId="97" fillId="0" borderId="0" xfId="22" applyFont="1" applyAlignment="1" applyProtection="1">
      <alignment horizontal="left" wrapText="1"/>
    </xf>
    <xf numFmtId="0" fontId="97" fillId="0" borderId="0" xfId="22" applyFont="1" applyAlignment="1" applyProtection="1">
      <alignment wrapText="1"/>
    </xf>
    <xf numFmtId="3" fontId="97" fillId="0" borderId="0" xfId="22" applyNumberFormat="1" applyFont="1" applyAlignment="1" applyProtection="1">
      <alignment wrapText="1"/>
    </xf>
    <xf numFmtId="3" fontId="8" fillId="0" borderId="0" xfId="22" applyNumberFormat="1" applyFont="1" applyAlignment="1" applyProtection="1">
      <alignment wrapText="1"/>
    </xf>
    <xf numFmtId="0" fontId="17" fillId="0" borderId="0" xfId="22" applyFont="1" applyAlignment="1" applyProtection="1">
      <alignment horizontal="center" vertical="center" wrapText="1"/>
    </xf>
    <xf numFmtId="0" fontId="32" fillId="0" borderId="0" xfId="22" applyFont="1" applyProtection="1"/>
    <xf numFmtId="0" fontId="17" fillId="0" borderId="0" xfId="22" applyFont="1" applyBorder="1" applyAlignment="1" applyProtection="1">
      <alignment wrapText="1"/>
    </xf>
    <xf numFmtId="0" fontId="17" fillId="0" borderId="0" xfId="22" applyFont="1" applyBorder="1" applyAlignment="1" applyProtection="1">
      <alignment horizontal="center" wrapText="1"/>
    </xf>
    <xf numFmtId="0" fontId="2" fillId="0" borderId="0" xfId="22" applyFont="1" applyAlignment="1" applyProtection="1">
      <alignment horizontal="center"/>
    </xf>
    <xf numFmtId="0" fontId="97" fillId="0" borderId="0" xfId="22" applyFont="1" applyAlignment="1" applyProtection="1"/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04" fillId="0" borderId="0" xfId="0" applyFont="1"/>
    <xf numFmtId="0" fontId="105" fillId="0" borderId="0" xfId="0" applyFont="1"/>
    <xf numFmtId="0" fontId="17" fillId="0" borderId="0" xfId="0" applyFont="1" applyFill="1" applyAlignment="1">
      <alignment wrapText="1"/>
    </xf>
    <xf numFmtId="4" fontId="17" fillId="0" borderId="0" xfId="0" applyNumberFormat="1" applyFont="1" applyFill="1"/>
    <xf numFmtId="3" fontId="50" fillId="0" borderId="35" xfId="13" applyNumberFormat="1" applyFont="1" applyFill="1" applyBorder="1" applyAlignment="1">
      <alignment horizontal="center" vertical="center"/>
    </xf>
    <xf numFmtId="3" fontId="33" fillId="0" borderId="18" xfId="13" applyNumberFormat="1" applyFont="1" applyFill="1" applyBorder="1" applyAlignment="1">
      <alignment horizontal="center" vertical="center"/>
    </xf>
    <xf numFmtId="3" fontId="33" fillId="0" borderId="36" xfId="13" applyNumberFormat="1" applyFont="1" applyFill="1" applyBorder="1" applyAlignment="1">
      <alignment horizontal="center" vertical="center"/>
    </xf>
    <xf numFmtId="3" fontId="32" fillId="0" borderId="35" xfId="13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>
      <alignment horizontal="center" vertical="center"/>
    </xf>
    <xf numFmtId="3" fontId="33" fillId="0" borderId="35" xfId="15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>
      <alignment horizontal="center" wrapText="1"/>
    </xf>
    <xf numFmtId="3" fontId="33" fillId="0" borderId="18" xfId="15" applyNumberFormat="1" applyFont="1" applyFill="1" applyBorder="1" applyAlignment="1">
      <alignment horizontal="center"/>
    </xf>
    <xf numFmtId="3" fontId="50" fillId="0" borderId="18" xfId="13" applyNumberFormat="1" applyFont="1" applyFill="1" applyBorder="1" applyAlignment="1">
      <alignment horizontal="center" vertical="center"/>
    </xf>
    <xf numFmtId="4" fontId="0" fillId="0" borderId="0" xfId="0" applyNumberFormat="1"/>
    <xf numFmtId="1" fontId="96" fillId="0" borderId="129" xfId="0" applyNumberFormat="1" applyFont="1" applyFill="1" applyBorder="1" applyAlignment="1">
      <alignment horizontal="center" vertical="top" shrinkToFit="1"/>
    </xf>
    <xf numFmtId="3" fontId="50" fillId="21" borderId="18" xfId="22" applyNumberFormat="1" applyFont="1" applyFill="1" applyBorder="1" applyProtection="1">
      <protection hidden="1"/>
    </xf>
    <xf numFmtId="3" fontId="50" fillId="21" borderId="18" xfId="12" applyNumberFormat="1" applyFont="1" applyFill="1" applyBorder="1" applyAlignment="1" applyProtection="1">
      <alignment horizontal="right"/>
      <protection hidden="1"/>
    </xf>
    <xf numFmtId="0" fontId="16" fillId="0" borderId="1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/>
    </xf>
    <xf numFmtId="165" fontId="46" fillId="0" borderId="27" xfId="42" applyNumberFormat="1" applyFont="1" applyBorder="1" applyAlignment="1" applyProtection="1">
      <alignment horizontal="left" vertical="center" indent="1"/>
    </xf>
    <xf numFmtId="0" fontId="45" fillId="0" borderId="68" xfId="0" applyFont="1" applyFill="1" applyBorder="1" applyAlignment="1" applyProtection="1">
      <alignment horizontal="center" vertical="center"/>
    </xf>
    <xf numFmtId="0" fontId="16" fillId="10" borderId="36" xfId="0" applyFont="1" applyFill="1" applyBorder="1" applyAlignment="1" applyProtection="1">
      <alignment horizontal="center" vertical="center"/>
      <protection locked="0"/>
    </xf>
    <xf numFmtId="0" fontId="45" fillId="0" borderId="38" xfId="0" applyFont="1" applyFill="1" applyBorder="1" applyAlignment="1" applyProtection="1">
      <alignment horizontal="center" vertical="center"/>
    </xf>
    <xf numFmtId="0" fontId="16" fillId="10" borderId="51" xfId="0" applyFont="1" applyFill="1" applyBorder="1" applyAlignment="1" applyProtection="1">
      <alignment horizontal="center" vertical="center"/>
      <protection locked="0"/>
    </xf>
    <xf numFmtId="0" fontId="16" fillId="0" borderId="106" xfId="0" applyFont="1" applyFill="1" applyBorder="1" applyAlignment="1" applyProtection="1">
      <alignment horizontal="center" vertical="center"/>
      <protection locked="0"/>
    </xf>
    <xf numFmtId="0" fontId="16" fillId="0" borderId="62" xfId="0" applyFont="1" applyFill="1" applyBorder="1" applyAlignment="1" applyProtection="1">
      <alignment horizontal="center" vertical="center"/>
      <protection locked="0"/>
    </xf>
    <xf numFmtId="165" fontId="29" fillId="0" borderId="3" xfId="42" applyNumberFormat="1" applyFont="1" applyBorder="1" applyAlignment="1" applyProtection="1">
      <alignment horizontal="left" vertical="center" indent="1"/>
    </xf>
    <xf numFmtId="3" fontId="16" fillId="0" borderId="14" xfId="0" applyNumberFormat="1" applyFont="1" applyBorder="1" applyAlignment="1">
      <alignment horizontal="center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42" applyNumberFormat="1" applyFont="1" applyBorder="1" applyAlignment="1" applyProtection="1">
      <alignment horizontal="center" vertical="center"/>
    </xf>
    <xf numFmtId="0" fontId="16" fillId="0" borderId="14" xfId="0" applyNumberFormat="1" applyFont="1" applyBorder="1" applyAlignment="1">
      <alignment horizontal="center"/>
    </xf>
    <xf numFmtId="165" fontId="16" fillId="0" borderId="4" xfId="42" applyNumberFormat="1" applyFont="1" applyFill="1" applyBorder="1" applyAlignment="1" applyProtection="1">
      <alignment horizontal="left" vertical="center" indent="1"/>
    </xf>
    <xf numFmtId="0" fontId="16" fillId="0" borderId="51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45" fillId="0" borderId="4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62" xfId="0" applyNumberFormat="1" applyFont="1" applyBorder="1" applyAlignment="1" applyProtection="1">
      <alignment horizontal="center" vertical="center"/>
    </xf>
    <xf numFmtId="0" fontId="17" fillId="0" borderId="8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60" fillId="0" borderId="130" xfId="0" applyFont="1" applyFill="1" applyBorder="1" applyAlignment="1">
      <alignment horizontal="left" vertical="top" wrapText="1" indent="1"/>
    </xf>
    <xf numFmtId="0" fontId="59" fillId="0" borderId="130" xfId="0" applyFont="1" applyFill="1" applyBorder="1" applyAlignment="1">
      <alignment horizontal="left" vertical="top" wrapText="1"/>
    </xf>
    <xf numFmtId="0" fontId="60" fillId="0" borderId="131" xfId="0" applyFont="1" applyFill="1" applyBorder="1" applyAlignment="1">
      <alignment horizontal="left" vertical="top" wrapText="1" indent="1"/>
    </xf>
    <xf numFmtId="0" fontId="59" fillId="0" borderId="131" xfId="0" applyFont="1" applyFill="1" applyBorder="1" applyAlignment="1">
      <alignment horizontal="left" vertical="top" wrapText="1"/>
    </xf>
    <xf numFmtId="0" fontId="0" fillId="0" borderId="131" xfId="0" applyFill="1" applyBorder="1" applyAlignment="1">
      <alignment horizontal="left" vertical="top" wrapText="1"/>
    </xf>
    <xf numFmtId="1" fontId="96" fillId="0" borderId="131" xfId="0" applyNumberFormat="1" applyFont="1" applyFill="1" applyBorder="1" applyAlignment="1">
      <alignment horizontal="left" vertical="top" shrinkToFit="1"/>
    </xf>
    <xf numFmtId="0" fontId="0" fillId="0" borderId="130" xfId="0" applyFill="1" applyBorder="1" applyAlignment="1">
      <alignment horizontal="left" vertical="top" wrapText="1"/>
    </xf>
    <xf numFmtId="0" fontId="73" fillId="0" borderId="130" xfId="0" applyFont="1" applyFill="1" applyBorder="1" applyAlignment="1">
      <alignment horizontal="left" vertical="top" wrapText="1"/>
    </xf>
    <xf numFmtId="0" fontId="60" fillId="0" borderId="130" xfId="0" applyFont="1" applyFill="1" applyBorder="1" applyAlignment="1">
      <alignment horizontal="left" vertical="top" wrapText="1"/>
    </xf>
    <xf numFmtId="0" fontId="60" fillId="0" borderId="131" xfId="0" applyFont="1" applyFill="1" applyBorder="1" applyAlignment="1">
      <alignment horizontal="left" vertical="top" wrapText="1"/>
    </xf>
    <xf numFmtId="0" fontId="33" fillId="0" borderId="18" xfId="0" applyFont="1" applyBorder="1"/>
    <xf numFmtId="0" fontId="16" fillId="16" borderId="17" xfId="12" applyFont="1" applyFill="1" applyBorder="1" applyProtection="1">
      <protection hidden="1"/>
    </xf>
    <xf numFmtId="0" fontId="106" fillId="0" borderId="18" xfId="14" applyFont="1" applyBorder="1" applyAlignment="1">
      <alignment horizontal="center" vertical="center"/>
    </xf>
    <xf numFmtId="0" fontId="106" fillId="0" borderId="18" xfId="14" applyFont="1" applyBorder="1" applyAlignment="1">
      <alignment vertical="center" wrapText="1"/>
    </xf>
    <xf numFmtId="0" fontId="107" fillId="0" borderId="18" xfId="14" applyFont="1" applyBorder="1" applyAlignment="1">
      <alignment horizontal="center" vertical="center"/>
    </xf>
    <xf numFmtId="4" fontId="107" fillId="0" borderId="18" xfId="14" applyNumberFormat="1" applyFont="1" applyBorder="1" applyAlignment="1">
      <alignment horizontal="center" vertical="center" wrapText="1"/>
    </xf>
    <xf numFmtId="0" fontId="108" fillId="0" borderId="18" xfId="14" applyFont="1" applyBorder="1" applyAlignment="1">
      <alignment horizontal="center" vertical="center"/>
    </xf>
    <xf numFmtId="3" fontId="107" fillId="0" borderId="18" xfId="14" applyNumberFormat="1" applyFont="1" applyBorder="1" applyAlignment="1">
      <alignment horizontal="center" vertical="center"/>
    </xf>
    <xf numFmtId="0" fontId="109" fillId="0" borderId="18" xfId="14" applyFont="1" applyBorder="1" applyAlignment="1">
      <alignment horizontal="center" vertical="center"/>
    </xf>
    <xf numFmtId="0" fontId="107" fillId="0" borderId="0" xfId="0" applyFont="1"/>
    <xf numFmtId="0" fontId="17" fillId="0" borderId="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70" xfId="0" applyFont="1" applyBorder="1" applyAlignment="1">
      <alignment vertical="center" wrapText="1"/>
    </xf>
    <xf numFmtId="0" fontId="33" fillId="0" borderId="4" xfId="42" applyNumberFormat="1" applyFont="1" applyBorder="1" applyAlignment="1" applyProtection="1">
      <alignment vertical="center"/>
    </xf>
    <xf numFmtId="0" fontId="33" fillId="0" borderId="3" xfId="42" applyNumberFormat="1" applyFont="1" applyBorder="1" applyAlignment="1" applyProtection="1">
      <alignment vertical="center"/>
    </xf>
    <xf numFmtId="0" fontId="17" fillId="0" borderId="26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vertical="center" wrapText="1"/>
    </xf>
    <xf numFmtId="3" fontId="16" fillId="0" borderId="7" xfId="0" applyNumberFormat="1" applyFont="1" applyBorder="1" applyAlignment="1"/>
    <xf numFmtId="3" fontId="16" fillId="0" borderId="8" xfId="0" applyNumberFormat="1" applyFont="1" applyBorder="1" applyAlignment="1"/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3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textRotation="90" wrapText="1"/>
    </xf>
    <xf numFmtId="3" fontId="65" fillId="0" borderId="18" xfId="0" applyNumberFormat="1" applyFont="1" applyFill="1" applyBorder="1" applyAlignment="1" applyProtection="1">
      <alignment horizontal="center" vertical="center" textRotation="90" wrapText="1"/>
    </xf>
    <xf numFmtId="0" fontId="65" fillId="5" borderId="18" xfId="0" applyFont="1" applyFill="1" applyBorder="1" applyAlignment="1" applyProtection="1">
      <alignment horizontal="center" vertical="center" textRotation="90" wrapText="1"/>
    </xf>
    <xf numFmtId="0" fontId="60" fillId="0" borderId="129" xfId="0" applyFont="1" applyFill="1" applyBorder="1" applyAlignment="1">
      <alignment horizontal="left" vertical="center" wrapText="1"/>
    </xf>
    <xf numFmtId="0" fontId="110" fillId="0" borderId="129" xfId="0" applyFont="1" applyFill="1" applyBorder="1" applyAlignment="1">
      <alignment horizontal="center" vertical="top" wrapText="1"/>
    </xf>
    <xf numFmtId="1" fontId="96" fillId="0" borderId="130" xfId="0" applyNumberFormat="1" applyFont="1" applyFill="1" applyBorder="1" applyAlignment="1">
      <alignment horizontal="left" vertical="top" shrinkToFit="1"/>
    </xf>
    <xf numFmtId="2" fontId="21" fillId="8" borderId="18" xfId="0" applyNumberFormat="1" applyFont="1" applyFill="1" applyBorder="1" applyAlignment="1" applyProtection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2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0" xfId="22" applyFont="1" applyAlignment="1" applyProtection="1">
      <alignment horizontal="center"/>
    </xf>
    <xf numFmtId="0" fontId="8" fillId="0" borderId="18" xfId="22" applyFont="1" applyBorder="1" applyAlignment="1" applyProtection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 applyProtection="1">
      <alignment vertical="center"/>
    </xf>
    <xf numFmtId="0" fontId="17" fillId="0" borderId="133" xfId="0" applyFont="1" applyFill="1" applyBorder="1" applyAlignment="1" applyProtection="1">
      <alignment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Continuous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165" fontId="20" fillId="0" borderId="18" xfId="42" applyNumberFormat="1" applyFont="1" applyBorder="1" applyAlignment="1" applyProtection="1">
      <alignment horizontal="left" vertical="center" indent="1"/>
    </xf>
    <xf numFmtId="0" fontId="16" fillId="0" borderId="7" xfId="0" applyFont="1" applyFill="1" applyBorder="1" applyAlignment="1">
      <alignment horizontal="center" vertical="center"/>
    </xf>
    <xf numFmtId="165" fontId="17" fillId="0" borderId="18" xfId="42" applyNumberFormat="1" applyFont="1" applyFill="1" applyBorder="1" applyAlignment="1" applyProtection="1">
      <alignment horizontal="left" vertical="center" inden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 wrapText="1"/>
    </xf>
    <xf numFmtId="0" fontId="45" fillId="0" borderId="122" xfId="0" applyFont="1" applyFill="1" applyBorder="1" applyAlignment="1">
      <alignment horizontal="center" vertical="center" wrapText="1"/>
    </xf>
    <xf numFmtId="3" fontId="16" fillId="0" borderId="82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3" fontId="16" fillId="0" borderId="36" xfId="0" applyNumberFormat="1" applyFont="1" applyBorder="1" applyAlignment="1">
      <alignment horizontal="center"/>
    </xf>
    <xf numFmtId="3" fontId="17" fillId="0" borderId="82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1" fontId="46" fillId="0" borderId="18" xfId="0" applyNumberFormat="1" applyFont="1" applyBorder="1" applyAlignment="1">
      <alignment horizontal="righ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165" fontId="112" fillId="0" borderId="3" xfId="42" applyNumberFormat="1" applyFont="1" applyBorder="1" applyAlignment="1" applyProtection="1">
      <alignment horizontal="left" vertical="center" inden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4" fillId="0" borderId="8" xfId="2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2" xfId="36" applyFont="1" applyBorder="1" applyAlignment="1" applyProtection="1">
      <alignment horizontal="center"/>
      <protection locked="0"/>
    </xf>
    <xf numFmtId="0" fontId="17" fillId="0" borderId="17" xfId="36" applyNumberFormat="1" applyFont="1" applyBorder="1" applyAlignment="1" applyProtection="1">
      <alignment horizontal="center"/>
      <protection locked="0"/>
    </xf>
    <xf numFmtId="0" fontId="17" fillId="0" borderId="17" xfId="36" applyFont="1" applyBorder="1" applyAlignment="1">
      <alignment horizontal="center"/>
    </xf>
    <xf numFmtId="0" fontId="17" fillId="0" borderId="39" xfId="36" applyNumberFormat="1" applyFont="1" applyBorder="1" applyAlignment="1" applyProtection="1">
      <alignment horizontal="center"/>
      <protection locked="0"/>
    </xf>
    <xf numFmtId="3" fontId="16" fillId="0" borderId="123" xfId="36" applyNumberFormat="1" applyFont="1" applyBorder="1" applyAlignment="1">
      <alignment horizontal="center"/>
    </xf>
    <xf numFmtId="3" fontId="16" fillId="0" borderId="18" xfId="36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39" fillId="0" borderId="26" xfId="0" applyFont="1" applyFill="1" applyBorder="1" applyProtection="1">
      <protection locked="0"/>
    </xf>
    <xf numFmtId="0" fontId="39" fillId="0" borderId="36" xfId="0" applyFont="1" applyFill="1" applyBorder="1" applyProtection="1">
      <protection locked="0"/>
    </xf>
    <xf numFmtId="0" fontId="16" fillId="0" borderId="18" xfId="0" applyFont="1" applyFill="1" applyBorder="1" applyAlignment="1">
      <alignment horizontal="center" vertical="center"/>
    </xf>
    <xf numFmtId="165" fontId="32" fillId="0" borderId="4" xfId="8" applyNumberFormat="1" applyFont="1" applyBorder="1" applyAlignment="1" applyProtection="1">
      <alignment horizontal="left" vertical="center" indent="1"/>
    </xf>
    <xf numFmtId="165" fontId="46" fillId="0" borderId="3" xfId="8" applyNumberFormat="1" applyFont="1" applyBorder="1" applyAlignment="1" applyProtection="1">
      <alignment horizontal="left" vertical="center" indent="1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center"/>
      <protection locked="0"/>
    </xf>
    <xf numFmtId="0" fontId="40" fillId="0" borderId="17" xfId="0" applyFont="1" applyFill="1" applyBorder="1" applyAlignment="1" applyProtection="1">
      <alignment horizontal="center"/>
      <protection locked="0"/>
    </xf>
    <xf numFmtId="165" fontId="63" fillId="0" borderId="3" xfId="43" applyNumberFormat="1" applyFont="1" applyBorder="1" applyAlignment="1" applyProtection="1">
      <alignment horizontal="right" vertical="center" indent="1"/>
    </xf>
    <xf numFmtId="165" fontId="63" fillId="0" borderId="27" xfId="43" applyNumberFormat="1" applyFont="1" applyBorder="1" applyAlignment="1" applyProtection="1">
      <alignment horizontal="right" vertical="center" indent="1"/>
    </xf>
    <xf numFmtId="0" fontId="17" fillId="0" borderId="0" xfId="0" applyFont="1" applyAlignment="1">
      <alignment horizontal="right"/>
    </xf>
    <xf numFmtId="165" fontId="18" fillId="0" borderId="3" xfId="43" applyNumberFormat="1" applyFont="1" applyBorder="1" applyAlignment="1" applyProtection="1">
      <alignment horizontal="right" vertical="center"/>
    </xf>
    <xf numFmtId="165" fontId="18" fillId="0" borderId="27" xfId="43" applyNumberFormat="1" applyFont="1" applyBorder="1" applyAlignment="1" applyProtection="1">
      <alignment horizontal="right" vertical="center"/>
    </xf>
    <xf numFmtId="0" fontId="24" fillId="0" borderId="0" xfId="0" applyFont="1" applyBorder="1" applyAlignment="1"/>
    <xf numFmtId="0" fontId="19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4" fontId="64" fillId="0" borderId="134" xfId="0" applyNumberFormat="1" applyFont="1" applyBorder="1" applyAlignment="1">
      <alignment vertical="center"/>
    </xf>
    <xf numFmtId="0" fontId="19" fillId="15" borderId="16" xfId="0" applyFont="1" applyFill="1" applyBorder="1" applyAlignment="1">
      <alignment vertical="center"/>
    </xf>
    <xf numFmtId="0" fontId="19" fillId="15" borderId="39" xfId="0" applyFont="1" applyFill="1" applyBorder="1" applyAlignment="1">
      <alignment horizontal="right" vertical="center"/>
    </xf>
    <xf numFmtId="0" fontId="19" fillId="0" borderId="18" xfId="0" applyFont="1" applyBorder="1"/>
    <xf numFmtId="0" fontId="19" fillId="0" borderId="18" xfId="0" applyFont="1" applyBorder="1" applyAlignment="1">
      <alignment horizontal="right"/>
    </xf>
    <xf numFmtId="4" fontId="19" fillId="0" borderId="36" xfId="0" applyNumberFormat="1" applyFont="1" applyBorder="1" applyAlignment="1">
      <alignment horizontal="right" vertical="center" wrapText="1"/>
    </xf>
    <xf numFmtId="4" fontId="19" fillId="0" borderId="18" xfId="0" applyNumberFormat="1" applyFont="1" applyBorder="1" applyAlignment="1">
      <alignment vertical="center"/>
    </xf>
    <xf numFmtId="0" fontId="19" fillId="15" borderId="18" xfId="0" applyFont="1" applyFill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 wrapText="1"/>
    </xf>
    <xf numFmtId="0" fontId="19" fillId="10" borderId="18" xfId="0" applyFont="1" applyFill="1" applyBorder="1" applyAlignment="1">
      <alignment horizontal="right" vertical="center"/>
    </xf>
    <xf numFmtId="0" fontId="19" fillId="0" borderId="18" xfId="0" applyFont="1" applyBorder="1" applyAlignment="1"/>
    <xf numFmtId="0" fontId="19" fillId="0" borderId="18" xfId="0" applyFont="1" applyBorder="1" applyAlignment="1">
      <alignment wrapText="1"/>
    </xf>
    <xf numFmtId="0" fontId="19" fillId="0" borderId="36" xfId="0" applyFont="1" applyBorder="1"/>
    <xf numFmtId="0" fontId="19" fillId="0" borderId="26" xfId="0" applyFont="1" applyBorder="1"/>
    <xf numFmtId="0" fontId="19" fillId="0" borderId="18" xfId="0" applyFont="1" applyFill="1" applyBorder="1" applyAlignment="1">
      <alignment vertical="center"/>
    </xf>
    <xf numFmtId="0" fontId="19" fillId="10" borderId="8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4" fontId="64" fillId="0" borderId="26" xfId="0" applyNumberFormat="1" applyFont="1" applyBorder="1"/>
    <xf numFmtId="0" fontId="19" fillId="15" borderId="70" xfId="0" applyFont="1" applyFill="1" applyBorder="1" applyAlignment="1">
      <alignment vertical="center"/>
    </xf>
    <xf numFmtId="4" fontId="64" fillId="0" borderId="135" xfId="0" applyNumberFormat="1" applyFont="1" applyBorder="1" applyAlignment="1">
      <alignment vertical="center"/>
    </xf>
    <xf numFmtId="0" fontId="19" fillId="15" borderId="36" xfId="0" applyFont="1" applyFill="1" applyBorder="1" applyAlignment="1">
      <alignment horizontal="right" vertical="center"/>
    </xf>
    <xf numFmtId="4" fontId="64" fillId="0" borderId="18" xfId="0" applyNumberFormat="1" applyFont="1" applyBorder="1" applyAlignment="1">
      <alignment vertical="center"/>
    </xf>
    <xf numFmtId="0" fontId="19" fillId="15" borderId="18" xfId="0" applyFont="1" applyFill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right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/>
    <xf numFmtId="4" fontId="64" fillId="0" borderId="100" xfId="0" applyNumberFormat="1" applyFont="1" applyBorder="1" applyAlignment="1">
      <alignment vertical="center"/>
    </xf>
    <xf numFmtId="0" fontId="19" fillId="15" borderId="8" xfId="0" applyFont="1" applyFill="1" applyBorder="1" applyAlignment="1">
      <alignment vertical="center"/>
    </xf>
    <xf numFmtId="0" fontId="19" fillId="15" borderId="17" xfId="0" applyFont="1" applyFill="1" applyBorder="1" applyAlignment="1">
      <alignment horizontal="right" vertical="center"/>
    </xf>
    <xf numFmtId="0" fontId="19" fillId="0" borderId="18" xfId="0" applyFont="1" applyBorder="1" applyAlignment="1">
      <alignment horizontal="right" wrapText="1"/>
    </xf>
    <xf numFmtId="4" fontId="19" fillId="0" borderId="36" xfId="0" applyNumberFormat="1" applyFont="1" applyBorder="1"/>
    <xf numFmtId="0" fontId="19" fillId="15" borderId="18" xfId="0" applyFont="1" applyFill="1" applyBorder="1"/>
    <xf numFmtId="0" fontId="19" fillId="15" borderId="18" xfId="0" applyFont="1" applyFill="1" applyBorder="1" applyAlignment="1">
      <alignment horizontal="right" vertical="center" wrapText="1"/>
    </xf>
    <xf numFmtId="0" fontId="19" fillId="15" borderId="18" xfId="0" applyFont="1" applyFill="1" applyBorder="1" applyAlignment="1">
      <alignment horizontal="right"/>
    </xf>
    <xf numFmtId="0" fontId="19" fillId="15" borderId="18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right"/>
    </xf>
    <xf numFmtId="0" fontId="19" fillId="15" borderId="8" xfId="0" applyFont="1" applyFill="1" applyBorder="1"/>
    <xf numFmtId="4" fontId="64" fillId="0" borderId="100" xfId="0" applyNumberFormat="1" applyFont="1" applyBorder="1"/>
    <xf numFmtId="0" fontId="17" fillId="0" borderId="0" xfId="0" applyFont="1" applyBorder="1" applyAlignment="1">
      <alignment horizontal="right"/>
    </xf>
    <xf numFmtId="165" fontId="63" fillId="0" borderId="4" xfId="43" applyNumberFormat="1" applyFont="1" applyBorder="1" applyAlignment="1" applyProtection="1">
      <alignment horizontal="center" vertical="center"/>
    </xf>
    <xf numFmtId="165" fontId="19" fillId="0" borderId="3" xfId="43" applyNumberFormat="1" applyFont="1" applyBorder="1" applyAlignment="1" applyProtection="1">
      <alignment horizontal="center" vertical="center"/>
    </xf>
    <xf numFmtId="165" fontId="18" fillId="0" borderId="4" xfId="43" applyNumberFormat="1" applyFont="1" applyBorder="1" applyAlignment="1" applyProtection="1">
      <alignment horizontal="center" vertical="center"/>
    </xf>
    <xf numFmtId="165" fontId="64" fillId="0" borderId="3" xfId="43" applyNumberFormat="1" applyFont="1" applyBorder="1" applyAlignment="1" applyProtection="1">
      <alignment horizontal="center" vertical="center"/>
    </xf>
    <xf numFmtId="0" fontId="113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/>
    </xf>
    <xf numFmtId="0" fontId="19" fillId="5" borderId="18" xfId="0" applyFont="1" applyFill="1" applyBorder="1"/>
    <xf numFmtId="0" fontId="19" fillId="0" borderId="18" xfId="0" applyFont="1" applyBorder="1" applyAlignment="1">
      <alignment horizontal="left" wrapText="1"/>
    </xf>
    <xf numFmtId="4" fontId="64" fillId="0" borderId="18" xfId="0" applyNumberFormat="1" applyFont="1" applyBorder="1" applyAlignment="1">
      <alignment horizontal="center"/>
    </xf>
    <xf numFmtId="4" fontId="23" fillId="0" borderId="0" xfId="0" applyNumberFormat="1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18" xfId="14" applyFont="1" applyBorder="1" applyAlignment="1">
      <alignment horizontal="center" vertical="center" wrapText="1"/>
    </xf>
    <xf numFmtId="4" fontId="35" fillId="0" borderId="0" xfId="40" applyNumberFormat="1" applyFont="1" applyProtection="1">
      <protection hidden="1"/>
    </xf>
    <xf numFmtId="165" fontId="32" fillId="0" borderId="27" xfId="44" applyNumberFormat="1" applyFont="1" applyFill="1" applyBorder="1" applyAlignment="1" applyProtection="1">
      <alignment horizontal="left" vertical="center"/>
      <protection hidden="1"/>
    </xf>
    <xf numFmtId="0" fontId="23" fillId="0" borderId="92" xfId="12" applyFont="1" applyBorder="1" applyAlignment="1" applyProtection="1">
      <alignment horizontal="center" vertical="center"/>
      <protection hidden="1"/>
    </xf>
    <xf numFmtId="166" fontId="23" fillId="0" borderId="92" xfId="12" applyNumberFormat="1" applyFont="1" applyBorder="1" applyAlignment="1" applyProtection="1">
      <alignment horizontal="center" vertical="center" wrapText="1"/>
      <protection hidden="1"/>
    </xf>
    <xf numFmtId="0" fontId="23" fillId="0" borderId="92" xfId="12" applyFont="1" applyBorder="1" applyAlignment="1" applyProtection="1">
      <alignment horizontal="center" vertical="center" wrapText="1"/>
      <protection hidden="1"/>
    </xf>
    <xf numFmtId="0" fontId="23" fillId="0" borderId="112" xfId="12" applyFont="1" applyBorder="1" applyAlignment="1" applyProtection="1">
      <alignment horizontal="center" vertical="center" wrapText="1"/>
      <protection hidden="1"/>
    </xf>
    <xf numFmtId="4" fontId="35" fillId="0" borderId="0" xfId="40" applyNumberFormat="1" applyFont="1" applyFill="1" applyProtection="1">
      <protection hidden="1"/>
    </xf>
    <xf numFmtId="4" fontId="41" fillId="0" borderId="0" xfId="40" applyNumberFormat="1" applyFont="1" applyProtection="1">
      <protection hidden="1"/>
    </xf>
    <xf numFmtId="4" fontId="35" fillId="0" borderId="0" xfId="40" applyNumberFormat="1" applyFont="1" applyFill="1" applyBorder="1" applyProtection="1">
      <protection hidden="1"/>
    </xf>
    <xf numFmtId="4" fontId="35" fillId="0" borderId="0" xfId="40" applyNumberFormat="1" applyFont="1" applyFill="1" applyAlignment="1" applyProtection="1">
      <alignment horizontal="center" vertical="center"/>
      <protection hidden="1"/>
    </xf>
    <xf numFmtId="0" fontId="4" fillId="0" borderId="46" xfId="21" applyFont="1" applyFill="1" applyBorder="1" applyAlignment="1">
      <alignment horizontal="center" vertical="center" wrapText="1"/>
    </xf>
    <xf numFmtId="4" fontId="107" fillId="0" borderId="0" xfId="0" applyNumberFormat="1" applyFont="1"/>
    <xf numFmtId="4" fontId="40" fillId="0" borderId="0" xfId="0" applyNumberFormat="1" applyFont="1"/>
    <xf numFmtId="0" fontId="17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32" fillId="0" borderId="4" xfId="42" applyNumberFormat="1" applyFont="1" applyBorder="1" applyAlignment="1" applyProtection="1">
      <alignment horizontal="left" vertical="center" inden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4" fontId="64" fillId="0" borderId="36" xfId="0" applyNumberFormat="1" applyFont="1" applyBorder="1"/>
    <xf numFmtId="0" fontId="10" fillId="5" borderId="0" xfId="16" applyFont="1" applyFill="1" applyAlignment="1">
      <alignment horizontal="center"/>
    </xf>
    <xf numFmtId="0" fontId="9" fillId="5" borderId="0" xfId="16" applyFont="1" applyFill="1" applyAlignment="1">
      <alignment horizontal="left"/>
    </xf>
    <xf numFmtId="0" fontId="8" fillId="5" borderId="0" xfId="16" applyFont="1" applyFill="1" applyAlignment="1">
      <alignment horizontal="left"/>
    </xf>
    <xf numFmtId="0" fontId="65" fillId="0" borderId="18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textRotation="90" wrapText="1"/>
    </xf>
    <xf numFmtId="3" fontId="65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3" fontId="65" fillId="0" borderId="18" xfId="0" applyNumberFormat="1" applyFont="1" applyFill="1" applyBorder="1" applyAlignment="1" applyProtection="1">
      <alignment horizontal="center" vertical="center" textRotation="90" wrapText="1"/>
    </xf>
    <xf numFmtId="0" fontId="21" fillId="5" borderId="18" xfId="22" applyFont="1" applyFill="1" applyBorder="1" applyAlignment="1" applyProtection="1">
      <alignment horizontal="center" vertical="center" wrapText="1"/>
    </xf>
    <xf numFmtId="0" fontId="21" fillId="0" borderId="18" xfId="22" applyFont="1" applyFill="1" applyBorder="1" applyAlignment="1" applyProtection="1">
      <alignment horizontal="center" vertical="center" wrapText="1"/>
    </xf>
    <xf numFmtId="0" fontId="65" fillId="5" borderId="18" xfId="0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 applyProtection="1">
      <alignment horizontal="center" vertical="center" wrapText="1"/>
    </xf>
    <xf numFmtId="0" fontId="65" fillId="5" borderId="18" xfId="0" applyFont="1" applyFill="1" applyBorder="1" applyAlignment="1" applyProtection="1">
      <alignment horizontal="center" vertical="center" textRotation="90" wrapText="1"/>
    </xf>
    <xf numFmtId="0" fontId="21" fillId="0" borderId="18" xfId="22" applyFont="1" applyBorder="1" applyAlignment="1" applyProtection="1">
      <alignment horizontal="center" vertical="center" wrapText="1"/>
    </xf>
    <xf numFmtId="0" fontId="21" fillId="5" borderId="18" xfId="38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46" fillId="0" borderId="105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" xfId="42" applyNumberFormat="1" applyFont="1" applyBorder="1" applyAlignment="1" applyProtection="1">
      <alignment horizontal="center" vertical="center"/>
    </xf>
    <xf numFmtId="0" fontId="17" fillId="0" borderId="3" xfId="42" applyNumberFormat="1" applyFont="1" applyBorder="1" applyAlignment="1" applyProtection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0" fontId="33" fillId="0" borderId="13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left" vertical="center"/>
    </xf>
    <xf numFmtId="0" fontId="23" fillId="0" borderId="113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92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 applyProtection="1">
      <alignment horizontal="center" vertical="center" wrapText="1"/>
    </xf>
    <xf numFmtId="0" fontId="16" fillId="0" borderId="114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6" fillId="0" borderId="87" xfId="0" applyFont="1" applyFill="1" applyBorder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 textRotation="90" wrapText="1"/>
    </xf>
    <xf numFmtId="0" fontId="16" fillId="0" borderId="46" xfId="0" applyFont="1" applyBorder="1" applyAlignment="1" applyProtection="1">
      <alignment horizontal="center" vertical="center" textRotation="90" wrapText="1"/>
    </xf>
    <xf numFmtId="0" fontId="16" fillId="0" borderId="88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3" fillId="0" borderId="4" xfId="42" applyNumberFormat="1" applyFont="1" applyBorder="1" applyAlignment="1" applyProtection="1">
      <alignment horizontal="center" vertical="center"/>
    </xf>
    <xf numFmtId="0" fontId="33" fillId="0" borderId="3" xfId="42" applyNumberFormat="1" applyFont="1" applyBorder="1" applyAlignment="1" applyProtection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9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68" fillId="0" borderId="4" xfId="42" applyNumberFormat="1" applyFont="1" applyBorder="1" applyAlignment="1" applyProtection="1">
      <alignment horizontal="center" vertical="center"/>
    </xf>
    <xf numFmtId="0" fontId="68" fillId="0" borderId="3" xfId="42" applyNumberFormat="1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7" fillId="0" borderId="7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1" fillId="0" borderId="4" xfId="42" applyNumberFormat="1" applyFont="1" applyBorder="1" applyAlignment="1" applyProtection="1">
      <alignment horizontal="center" vertical="center"/>
    </xf>
    <xf numFmtId="0" fontId="61" fillId="0" borderId="3" xfId="42" applyNumberFormat="1" applyFont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left" vertical="center" wrapText="1"/>
    </xf>
    <xf numFmtId="0" fontId="23" fillId="0" borderId="10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16" fillId="2" borderId="17" xfId="14" applyNumberFormat="1" applyFont="1" applyFill="1" applyBorder="1" applyAlignment="1">
      <alignment horizontal="center" vertical="center"/>
    </xf>
    <xf numFmtId="49" fontId="16" fillId="2" borderId="7" xfId="14" applyNumberFormat="1" applyFont="1" applyFill="1" applyBorder="1" applyAlignment="1">
      <alignment horizontal="center" vertical="center"/>
    </xf>
    <xf numFmtId="49" fontId="16" fillId="2" borderId="8" xfId="14" applyNumberFormat="1" applyFont="1" applyFill="1" applyBorder="1" applyAlignment="1">
      <alignment horizontal="center" vertical="center"/>
    </xf>
    <xf numFmtId="165" fontId="33" fillId="0" borderId="4" xfId="42" applyNumberFormat="1" applyFont="1" applyFill="1" applyBorder="1" applyAlignment="1" applyProtection="1">
      <alignment horizontal="center" vertical="center"/>
      <protection locked="0"/>
    </xf>
    <xf numFmtId="165" fontId="33" fillId="0" borderId="3" xfId="42" applyNumberFormat="1" applyFont="1" applyFill="1" applyBorder="1" applyAlignment="1" applyProtection="1">
      <alignment horizontal="center" vertical="center"/>
      <protection locked="0"/>
    </xf>
    <xf numFmtId="0" fontId="17" fillId="0" borderId="18" xfId="14" applyFont="1" applyFill="1" applyBorder="1" applyAlignment="1">
      <alignment horizontal="center" vertical="center" wrapText="1"/>
    </xf>
    <xf numFmtId="0" fontId="17" fillId="0" borderId="18" xfId="14" applyFont="1" applyBorder="1" applyAlignment="1">
      <alignment horizontal="center" vertical="center" wrapText="1"/>
    </xf>
    <xf numFmtId="0" fontId="17" fillId="0" borderId="36" xfId="14" applyFont="1" applyBorder="1" applyAlignment="1">
      <alignment horizontal="center" vertical="center" wrapText="1"/>
    </xf>
    <xf numFmtId="0" fontId="17" fillId="0" borderId="17" xfId="14" applyFont="1" applyBorder="1" applyAlignment="1">
      <alignment horizontal="center" vertical="center"/>
    </xf>
    <xf numFmtId="0" fontId="17" fillId="0" borderId="7" xfId="14" applyFont="1" applyBorder="1" applyAlignment="1">
      <alignment horizontal="center" vertical="center"/>
    </xf>
    <xf numFmtId="0" fontId="17" fillId="0" borderId="8" xfId="14" applyFont="1" applyBorder="1" applyAlignment="1">
      <alignment horizontal="center" vertical="center"/>
    </xf>
    <xf numFmtId="0" fontId="4" fillId="0" borderId="17" xfId="21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center" vertical="center"/>
    </xf>
    <xf numFmtId="165" fontId="32" fillId="0" borderId="4" xfId="42" applyNumberFormat="1" applyFont="1" applyFill="1" applyBorder="1" applyAlignment="1" applyProtection="1">
      <alignment horizontal="center" vertical="center"/>
      <protection locked="0"/>
    </xf>
    <xf numFmtId="165" fontId="32" fillId="0" borderId="3" xfId="42" applyNumberFormat="1" applyFont="1" applyFill="1" applyBorder="1" applyAlignment="1" applyProtection="1">
      <alignment horizontal="center" vertical="center"/>
      <protection locked="0"/>
    </xf>
    <xf numFmtId="0" fontId="4" fillId="0" borderId="26" xfId="21" applyFont="1" applyFill="1" applyBorder="1" applyAlignment="1">
      <alignment horizontal="center" vertical="center" wrapText="1"/>
    </xf>
    <xf numFmtId="0" fontId="4" fillId="0" borderId="46" xfId="21" applyFont="1" applyFill="1" applyBorder="1" applyAlignment="1">
      <alignment horizontal="center" vertical="center" wrapText="1"/>
    </xf>
    <xf numFmtId="0" fontId="4" fillId="0" borderId="17" xfId="21" applyFont="1" applyFill="1" applyBorder="1" applyAlignment="1">
      <alignment horizontal="center" wrapText="1"/>
    </xf>
    <xf numFmtId="0" fontId="4" fillId="0" borderId="7" xfId="21" applyFont="1" applyFill="1" applyBorder="1" applyAlignment="1">
      <alignment horizontal="center" wrapText="1"/>
    </xf>
    <xf numFmtId="0" fontId="17" fillId="0" borderId="26" xfId="15" applyFont="1" applyFill="1" applyBorder="1" applyAlignment="1">
      <alignment horizontal="center" vertical="center" wrapText="1"/>
    </xf>
    <xf numFmtId="0" fontId="17" fillId="0" borderId="35" xfId="15" applyFont="1" applyFill="1" applyBorder="1" applyAlignment="1">
      <alignment horizontal="center" vertical="center" wrapText="1"/>
    </xf>
    <xf numFmtId="0" fontId="17" fillId="0" borderId="46" xfId="15" applyFont="1" applyFill="1" applyBorder="1" applyAlignment="1">
      <alignment horizontal="center" vertical="center" wrapText="1"/>
    </xf>
    <xf numFmtId="0" fontId="64" fillId="0" borderId="122" xfId="21" applyFont="1" applyBorder="1" applyAlignment="1">
      <alignment horizontal="center" vertical="center" wrapText="1"/>
    </xf>
    <xf numFmtId="0" fontId="64" fillId="0" borderId="11" xfId="21" applyFont="1" applyBorder="1" applyAlignment="1">
      <alignment horizontal="center" vertical="center" wrapText="1"/>
    </xf>
    <xf numFmtId="0" fontId="64" fillId="0" borderId="12" xfId="21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7" fillId="0" borderId="123" xfId="12" applyFont="1" applyFill="1" applyBorder="1" applyAlignment="1" applyProtection="1">
      <alignment horizontal="center" vertical="center"/>
      <protection locked="0"/>
    </xf>
    <xf numFmtId="0" fontId="17" fillId="0" borderId="124" xfId="12" applyFont="1" applyFill="1" applyBorder="1" applyAlignment="1" applyProtection="1">
      <alignment horizontal="center" vertical="center"/>
      <protection locked="0"/>
    </xf>
    <xf numFmtId="0" fontId="17" fillId="0" borderId="115" xfId="12" applyFont="1" applyFill="1" applyBorder="1" applyAlignment="1" applyProtection="1">
      <alignment horizontal="center" vertical="center"/>
      <protection locked="0"/>
    </xf>
    <xf numFmtId="49" fontId="36" fillId="16" borderId="18" xfId="28" applyNumberFormat="1" applyFont="1" applyFill="1" applyBorder="1" applyAlignment="1" applyProtection="1">
      <alignment horizontal="center" wrapText="1"/>
      <protection hidden="1"/>
    </xf>
    <xf numFmtId="0" fontId="16" fillId="16" borderId="18" xfId="12" applyFont="1" applyFill="1" applyBorder="1" applyAlignment="1" applyProtection="1">
      <alignment horizontal="left" vertical="center"/>
      <protection hidden="1"/>
    </xf>
    <xf numFmtId="49" fontId="36" fillId="16" borderId="18" xfId="28" applyNumberFormat="1" applyFont="1" applyFill="1" applyBorder="1" applyAlignment="1" applyProtection="1">
      <alignment horizontal="center" vertical="center"/>
      <protection hidden="1"/>
    </xf>
    <xf numFmtId="49" fontId="36" fillId="16" borderId="18" xfId="28" applyNumberFormat="1" applyFont="1" applyFill="1" applyBorder="1" applyAlignment="1" applyProtection="1">
      <alignment horizontal="center" vertical="center" wrapText="1"/>
      <protection hidden="1"/>
    </xf>
    <xf numFmtId="0" fontId="17" fillId="0" borderId="26" xfId="12" applyFont="1" applyFill="1" applyBorder="1" applyAlignment="1" applyProtection="1">
      <alignment horizontal="center" vertical="center" wrapText="1"/>
      <protection hidden="1"/>
    </xf>
    <xf numFmtId="0" fontId="17" fillId="0" borderId="36" xfId="12" applyFont="1" applyFill="1" applyBorder="1" applyAlignment="1" applyProtection="1">
      <alignment horizontal="center" vertical="center" wrapText="1"/>
      <protection hidden="1"/>
    </xf>
    <xf numFmtId="0" fontId="17" fillId="0" borderId="39" xfId="12" applyFont="1" applyFill="1" applyBorder="1" applyAlignment="1" applyProtection="1">
      <alignment horizontal="center" vertical="center" wrapText="1"/>
      <protection hidden="1"/>
    </xf>
    <xf numFmtId="0" fontId="17" fillId="0" borderId="40" xfId="12" applyFont="1" applyFill="1" applyBorder="1" applyAlignment="1" applyProtection="1">
      <alignment horizontal="center" vertical="center" wrapText="1"/>
      <protection hidden="1"/>
    </xf>
    <xf numFmtId="0" fontId="17" fillId="0" borderId="125" xfId="12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</xf>
    <xf numFmtId="0" fontId="45" fillId="0" borderId="100" xfId="36" applyFont="1" applyBorder="1" applyAlignment="1">
      <alignment horizontal="center"/>
    </xf>
    <xf numFmtId="0" fontId="45" fillId="0" borderId="95" xfId="36" applyFont="1" applyBorder="1" applyAlignment="1">
      <alignment horizontal="center"/>
    </xf>
    <xf numFmtId="0" fontId="45" fillId="0" borderId="111" xfId="36" applyFont="1" applyBorder="1" applyAlignment="1">
      <alignment horizontal="center"/>
    </xf>
    <xf numFmtId="0" fontId="45" fillId="0" borderId="123" xfId="36" applyFont="1" applyBorder="1" applyAlignment="1">
      <alignment horizontal="center"/>
    </xf>
    <xf numFmtId="0" fontId="45" fillId="0" borderId="124" xfId="36" applyFont="1" applyBorder="1" applyAlignment="1">
      <alignment horizontal="center"/>
    </xf>
    <xf numFmtId="0" fontId="45" fillId="0" borderId="94" xfId="36" applyFont="1" applyBorder="1" applyAlignment="1">
      <alignment horizontal="center"/>
    </xf>
    <xf numFmtId="0" fontId="19" fillId="0" borderId="0" xfId="12" quotePrefix="1" applyFont="1" applyFill="1" applyBorder="1" applyAlignment="1">
      <alignment vertical="center" wrapText="1"/>
    </xf>
    <xf numFmtId="165" fontId="18" fillId="0" borderId="126" xfId="43" applyNumberFormat="1" applyFont="1" applyBorder="1" applyAlignment="1" applyProtection="1">
      <alignment horizontal="left" vertical="center" wrapText="1"/>
    </xf>
    <xf numFmtId="165" fontId="18" fillId="0" borderId="0" xfId="43" applyNumberFormat="1" applyFont="1" applyBorder="1" applyAlignment="1" applyProtection="1">
      <alignment horizontal="left" vertical="center" wrapText="1"/>
    </xf>
  </cellXfs>
  <cellStyles count="50">
    <cellStyle name="ContentsHyperlink" xfId="1"/>
    <cellStyle name="ContentsHyperlink 2" xfId="2"/>
    <cellStyle name="Excel Built-in Excel Built-in Total" xfId="3"/>
    <cellStyle name="Excel Built-in Normal 2" xfId="4"/>
    <cellStyle name="Excel Built-in Normal 3" xfId="5"/>
    <cellStyle name="Excel Built-in Normal_normativ kadra _ tabel_1" xfId="6"/>
    <cellStyle name="Excel Built-in Student Information" xfId="7"/>
    <cellStyle name="Excel Built-in Student Information - user entered" xfId="8"/>
    <cellStyle name="Hyperlink 2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6"/>
    <cellStyle name="Normal 2 2" xfId="17"/>
    <cellStyle name="Normal 2 2 2" xfId="18"/>
    <cellStyle name="Normal 2 2 2 2" xfId="19"/>
    <cellStyle name="Normal 2 2 3" xfId="20"/>
    <cellStyle name="Normal 2 3" xfId="21"/>
    <cellStyle name="Normal 2 4" xfId="22"/>
    <cellStyle name="Normal 2_ugradni -implantati i usluge za ortopediju izmena Plana usluga za 2020 godinu II verzija" xfId="23"/>
    <cellStyle name="Normal 3" xfId="24"/>
    <cellStyle name="Normal 3 2" xfId="25"/>
    <cellStyle name="Normal 3 2 2" xfId="26"/>
    <cellStyle name="Normal 3 3" xfId="27"/>
    <cellStyle name="Normal 3_ugradni -implantati i usluge za ortopediju izmena Plana usluga za 2020 godinu II verzija" xfId="28"/>
    <cellStyle name="Normal 4" xfId="29"/>
    <cellStyle name="Normal 4 2" xfId="30"/>
    <cellStyle name="Normal 5" xfId="31"/>
    <cellStyle name="Normal 6" xfId="32"/>
    <cellStyle name="Normal 7" xfId="33"/>
    <cellStyle name="Normal 8" xfId="34"/>
    <cellStyle name="Normal 9" xfId="35"/>
    <cellStyle name="Normal_Izvrsenje I-VI 2014 OB Smederevska Palanka" xfId="36"/>
    <cellStyle name="Normal_normativ kadra _ tabel_1" xfId="37"/>
    <cellStyle name="Normal_TAB DZ 1-10 (1)" xfId="38"/>
    <cellStyle name="Normal_TAB DZ 1-10 (1) 2" xfId="39"/>
    <cellStyle name="Normal_ugradni -implantati i usluge za ortopediju izmena Plana usluga za 2020 godinu II verzija" xfId="40"/>
    <cellStyle name="Student Information" xfId="41"/>
    <cellStyle name="Student Information - user entered" xfId="42"/>
    <cellStyle name="Student Information - user entered 2" xfId="43"/>
    <cellStyle name="Student Information - user entered_ugradni -implantati i usluge za ortopediju izmena Plana usluga za 2020 godinu II verzija" xfId="44"/>
    <cellStyle name="Student Information 2" xfId="45"/>
    <cellStyle name="Student Information 3" xfId="46"/>
    <cellStyle name="Student Information 8" xfId="47"/>
    <cellStyle name="Student Information_ugradni -implantati i usluge za ortopediju izmena Plana usluga za 2020 godinu II verzija" xfId="48"/>
    <cellStyle name="Total" xfId="49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22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Downloads/OB%20Smederevska%20Palanka%2031.12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smin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ja%20pl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  <sheetName val="Sheet1"/>
    </sheetNames>
    <sheetDataSet>
      <sheetData sheetId="0" refreshError="1">
        <row r="1">
          <cell r="C1" t="str">
            <v>OB "Stefan Visoki" Smederevska Palanka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anka tab1"/>
      <sheetName val="Palanka tab 2"/>
      <sheetName val="Palanka tab3"/>
      <sheetName val="Palanka tab4"/>
      <sheetName val="Palanka tab5"/>
    </sheetNames>
    <sheetDataSet>
      <sheetData sheetId="0">
        <row r="30">
          <cell r="I30">
            <v>67</v>
          </cell>
          <cell r="P30">
            <v>69</v>
          </cell>
          <cell r="R30">
            <v>256</v>
          </cell>
          <cell r="X30">
            <v>257</v>
          </cell>
          <cell r="Z30">
            <v>4</v>
          </cell>
          <cell r="AA30">
            <v>5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</row>
      </sheetData>
      <sheetData sheetId="1">
        <row r="18">
          <cell r="E18">
            <v>8</v>
          </cell>
          <cell r="H18">
            <v>3</v>
          </cell>
          <cell r="J18">
            <v>17</v>
          </cell>
          <cell r="K18">
            <v>10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</sheetData>
      <sheetData sheetId="2">
        <row r="11">
          <cell r="E11">
            <v>1</v>
          </cell>
        </row>
        <row r="18">
          <cell r="J18">
            <v>2</v>
          </cell>
        </row>
        <row r="23">
          <cell r="D23">
            <v>24</v>
          </cell>
          <cell r="E23">
            <v>3</v>
          </cell>
          <cell r="J23">
            <v>31</v>
          </cell>
          <cell r="L23">
            <v>83</v>
          </cell>
          <cell r="O23">
            <v>97</v>
          </cell>
          <cell r="Q23">
            <v>2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3">
        <row r="23">
          <cell r="B23">
            <v>25</v>
          </cell>
          <cell r="C23">
            <v>21</v>
          </cell>
          <cell r="E23">
            <v>93</v>
          </cell>
          <cell r="F23">
            <v>96</v>
          </cell>
          <cell r="H23">
            <v>0</v>
          </cell>
          <cell r="I23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Fizikalna medicina"/>
      <sheetName val="Zbirno_usluge"/>
    </sheetNames>
    <sheetDataSet>
      <sheetData sheetId="0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opLeftCell="A10" workbookViewId="0">
      <selection activeCell="M13" sqref="M13"/>
    </sheetView>
  </sheetViews>
  <sheetFormatPr defaultColWidth="9.140625" defaultRowHeight="12.75"/>
  <cols>
    <col min="1" max="1" width="12.28515625" style="1" customWidth="1"/>
    <col min="2" max="16384" width="9.140625" style="1"/>
  </cols>
  <sheetData>
    <row r="2" spans="1:9" ht="14.25">
      <c r="B2" s="1386" t="s">
        <v>2724</v>
      </c>
      <c r="C2" s="1386"/>
      <c r="D2" s="1386"/>
      <c r="E2" s="1386"/>
      <c r="F2" s="1386"/>
      <c r="G2" s="1386"/>
      <c r="H2" s="1386"/>
    </row>
    <row r="3" spans="1:9" ht="15.75">
      <c r="B3" s="1387" t="s">
        <v>2725</v>
      </c>
      <c r="C3" s="1387"/>
      <c r="D3" s="1387"/>
      <c r="E3" s="1387"/>
      <c r="F3" s="1387"/>
      <c r="G3" s="1387"/>
      <c r="H3" s="1387"/>
    </row>
    <row r="6" spans="1:9" ht="18.75">
      <c r="A6" s="1385" t="s">
        <v>1815</v>
      </c>
      <c r="B6" s="1385"/>
      <c r="C6" s="1385"/>
      <c r="D6" s="1385"/>
      <c r="E6" s="1385"/>
      <c r="F6" s="1385"/>
      <c r="G6" s="1385"/>
      <c r="H6" s="1385"/>
      <c r="I6" s="1385"/>
    </row>
    <row r="7" spans="1:9" ht="18.75">
      <c r="A7" s="1385" t="s">
        <v>4531</v>
      </c>
      <c r="B7" s="1385"/>
      <c r="C7" s="1385"/>
      <c r="D7" s="1385"/>
      <c r="E7" s="1385"/>
      <c r="F7" s="1385"/>
      <c r="G7" s="1385"/>
      <c r="H7" s="1385"/>
      <c r="I7" s="1385"/>
    </row>
    <row r="8" spans="1:9" ht="18.75">
      <c r="A8" s="1385" t="s">
        <v>7070</v>
      </c>
      <c r="B8" s="1385"/>
      <c r="C8" s="1385"/>
      <c r="D8" s="1385"/>
      <c r="E8" s="1385"/>
      <c r="F8" s="1385"/>
      <c r="G8" s="1385"/>
      <c r="H8" s="1385"/>
      <c r="I8" s="1385"/>
    </row>
    <row r="9" spans="1:9" ht="18.75">
      <c r="A9" s="1385"/>
      <c r="B9" s="1385"/>
      <c r="C9" s="1385"/>
      <c r="D9" s="1385"/>
      <c r="E9" s="1385"/>
      <c r="F9" s="1385"/>
      <c r="G9" s="1385"/>
      <c r="H9" s="1385"/>
      <c r="I9" s="1385"/>
    </row>
    <row r="10" spans="1:9">
      <c r="B10" s="2" t="s">
        <v>4532</v>
      </c>
    </row>
    <row r="12" spans="1:9" ht="14.25">
      <c r="A12" s="4" t="s">
        <v>4533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" t="s">
        <v>1220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4" t="s">
        <v>1221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4" t="s">
        <v>1222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 t="s">
        <v>1223</v>
      </c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3" t="s">
        <v>1224</v>
      </c>
      <c r="B17" s="3"/>
      <c r="C17" s="3"/>
      <c r="D17" s="3"/>
      <c r="E17" s="3"/>
      <c r="F17" s="3"/>
      <c r="G17" s="3"/>
      <c r="H17" s="3"/>
      <c r="I17" s="3"/>
    </row>
    <row r="18" spans="1:9" ht="15.75" customHeight="1">
      <c r="A18" s="3" t="s">
        <v>1225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 t="s">
        <v>1226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 t="s">
        <v>1227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 t="s">
        <v>1228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 t="s">
        <v>1229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 t="s">
        <v>1230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3" t="s">
        <v>1231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 t="s">
        <v>1232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 t="s">
        <v>1233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 t="s">
        <v>1234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 t="s">
        <v>1235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 t="s">
        <v>1236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 t="s">
        <v>1237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 t="s">
        <v>1238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 t="s">
        <v>1239</v>
      </c>
      <c r="B32" s="3"/>
      <c r="C32" s="3"/>
      <c r="D32" s="3"/>
      <c r="E32" s="3"/>
      <c r="F32" s="3"/>
      <c r="G32" s="3"/>
      <c r="H32" s="3"/>
      <c r="I32" s="3"/>
    </row>
  </sheetData>
  <mergeCells count="6">
    <mergeCell ref="A8:I8"/>
    <mergeCell ref="A9:I9"/>
    <mergeCell ref="B2:H2"/>
    <mergeCell ref="B3:H3"/>
    <mergeCell ref="A6:I6"/>
    <mergeCell ref="A7:I7"/>
  </mergeCells>
  <phoneticPr fontId="4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>
      <selection activeCell="H13" sqref="H13"/>
    </sheetView>
  </sheetViews>
  <sheetFormatPr defaultColWidth="9.140625" defaultRowHeight="12.75"/>
  <cols>
    <col min="1" max="1" width="22.28515625" style="11" customWidth="1"/>
    <col min="2" max="2" width="8.7109375" style="11" customWidth="1"/>
    <col min="3" max="4" width="9.7109375" style="11" customWidth="1"/>
    <col min="5" max="6" width="9.5703125" style="11" customWidth="1"/>
    <col min="7" max="16384" width="9.140625" style="11"/>
  </cols>
  <sheetData>
    <row r="1" spans="1:7" ht="15">
      <c r="A1" s="100"/>
      <c r="B1" s="101" t="s">
        <v>1240</v>
      </c>
      <c r="C1" s="67" t="s">
        <v>2801</v>
      </c>
      <c r="D1" s="921"/>
      <c r="E1" s="921"/>
      <c r="F1" s="1105"/>
      <c r="G1" s="1105"/>
    </row>
    <row r="2" spans="1:7">
      <c r="A2" s="100"/>
      <c r="B2" s="101" t="s">
        <v>1242</v>
      </c>
      <c r="C2" s="1413">
        <v>6113079</v>
      </c>
      <c r="D2" s="1414"/>
      <c r="E2" s="921"/>
      <c r="F2" s="1105"/>
      <c r="G2" s="1105"/>
    </row>
    <row r="3" spans="1:7">
      <c r="A3" s="100"/>
      <c r="B3" s="101"/>
      <c r="C3" s="62" t="s">
        <v>7789</v>
      </c>
      <c r="D3" s="921"/>
      <c r="E3" s="921"/>
      <c r="F3" s="1105"/>
      <c r="G3" s="1105"/>
    </row>
    <row r="4" spans="1:7" ht="13.5" customHeight="1">
      <c r="A4" s="100"/>
      <c r="B4" s="101" t="s">
        <v>1244</v>
      </c>
      <c r="C4" s="70" t="s">
        <v>1227</v>
      </c>
      <c r="D4" s="70"/>
      <c r="E4" s="105"/>
      <c r="F4" s="105"/>
    </row>
    <row r="6" spans="1:7" ht="27.75" customHeight="1">
      <c r="A6" s="1428" t="s">
        <v>2849</v>
      </c>
      <c r="B6" s="1429"/>
      <c r="C6" s="1428" t="s">
        <v>2850</v>
      </c>
      <c r="D6" s="1430"/>
      <c r="E6" s="1428" t="s">
        <v>4610</v>
      </c>
      <c r="F6" s="1430"/>
    </row>
    <row r="7" spans="1:7" s="6" customFormat="1" ht="53.25" customHeight="1" thickBot="1">
      <c r="A7" s="172" t="s">
        <v>2851</v>
      </c>
      <c r="B7" s="91" t="s">
        <v>2852</v>
      </c>
      <c r="C7" s="108" t="s">
        <v>7590</v>
      </c>
      <c r="D7" s="1211" t="s">
        <v>7787</v>
      </c>
      <c r="E7" s="108" t="s">
        <v>7590</v>
      </c>
      <c r="F7" s="1211" t="s">
        <v>7787</v>
      </c>
    </row>
    <row r="8" spans="1:7" s="6" customFormat="1" ht="36" customHeight="1" thickTop="1">
      <c r="A8" s="173" t="s">
        <v>4539</v>
      </c>
      <c r="B8" s="174">
        <f>+B9+B10+B11+B12</f>
        <v>23</v>
      </c>
      <c r="C8" s="174">
        <f>+C9+C10+C11+C12</f>
        <v>458</v>
      </c>
      <c r="D8" s="174">
        <f>+D9+D10+D11+D12</f>
        <v>458</v>
      </c>
      <c r="E8" s="174">
        <f>+E9+E10+E11+E12</f>
        <v>1902</v>
      </c>
      <c r="F8" s="174">
        <f>+F9+F10+F11+F12</f>
        <v>1902</v>
      </c>
    </row>
    <row r="9" spans="1:7" s="6" customFormat="1" ht="31.5" customHeight="1">
      <c r="A9" s="175" t="s">
        <v>2853</v>
      </c>
      <c r="B9" s="176">
        <v>3</v>
      </c>
      <c r="C9" s="177">
        <v>37</v>
      </c>
      <c r="D9" s="177">
        <v>37</v>
      </c>
      <c r="E9" s="177">
        <v>84</v>
      </c>
      <c r="F9" s="177">
        <v>84</v>
      </c>
    </row>
    <row r="10" spans="1:7" s="6" customFormat="1" ht="26.25" customHeight="1">
      <c r="A10" s="175" t="s">
        <v>2854</v>
      </c>
      <c r="B10" s="176">
        <v>0</v>
      </c>
      <c r="C10" s="177">
        <v>0</v>
      </c>
      <c r="D10" s="177">
        <v>0</v>
      </c>
      <c r="E10" s="177">
        <v>0</v>
      </c>
      <c r="F10" s="177">
        <v>0</v>
      </c>
    </row>
    <row r="11" spans="1:7" s="6" customFormat="1" ht="28.5" customHeight="1">
      <c r="A11" s="175" t="s">
        <v>2855</v>
      </c>
      <c r="B11" s="178">
        <v>20</v>
      </c>
      <c r="C11" s="177">
        <v>421</v>
      </c>
      <c r="D11" s="177">
        <v>421</v>
      </c>
      <c r="E11" s="177">
        <v>1818</v>
      </c>
      <c r="F11" s="177">
        <v>1818</v>
      </c>
    </row>
    <row r="12" spans="1:7" s="6" customFormat="1" ht="42" customHeight="1">
      <c r="A12" s="179" t="s">
        <v>2856</v>
      </c>
      <c r="B12" s="177">
        <v>0</v>
      </c>
      <c r="C12" s="180">
        <v>0</v>
      </c>
      <c r="D12" s="180">
        <v>0</v>
      </c>
      <c r="E12" s="180">
        <v>0</v>
      </c>
      <c r="F12" s="180">
        <v>0</v>
      </c>
    </row>
  </sheetData>
  <mergeCells count="4">
    <mergeCell ref="A6:B6"/>
    <mergeCell ref="C6:D6"/>
    <mergeCell ref="E6:F6"/>
    <mergeCell ref="C2:D2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7"/>
  <sheetViews>
    <sheetView workbookViewId="0">
      <selection activeCell="R9" sqref="R9"/>
    </sheetView>
  </sheetViews>
  <sheetFormatPr defaultColWidth="9.140625" defaultRowHeight="12.75"/>
  <cols>
    <col min="1" max="1" width="3" style="188" customWidth="1"/>
    <col min="2" max="2" width="4.7109375" style="188" customWidth="1"/>
    <col min="3" max="3" width="41.5703125" style="188" customWidth="1"/>
    <col min="4" max="4" width="5.140625" style="188" customWidth="1"/>
    <col min="5" max="5" width="6.28515625" style="188" customWidth="1"/>
    <col min="6" max="6" width="7.28515625" style="188" customWidth="1"/>
    <col min="7" max="7" width="8.85546875" style="188" customWidth="1"/>
    <col min="8" max="9" width="9.28515625" style="188" customWidth="1"/>
    <col min="10" max="10" width="8.28515625" style="188" customWidth="1"/>
    <col min="11" max="11" width="9.7109375" style="188" customWidth="1"/>
    <col min="12" max="12" width="7.7109375" style="188" customWidth="1"/>
    <col min="13" max="13" width="8.85546875" style="188" customWidth="1"/>
    <col min="14" max="15" width="8.42578125" style="188" customWidth="1"/>
    <col min="16" max="16" width="8.7109375" style="188" customWidth="1"/>
    <col min="17" max="17" width="10.140625" style="188" customWidth="1"/>
    <col min="18" max="16384" width="9.140625" style="188"/>
  </cols>
  <sheetData>
    <row r="1" spans="1:17" s="187" customFormat="1" ht="15.75">
      <c r="A1" s="181" t="s">
        <v>2857</v>
      </c>
      <c r="B1" s="181"/>
      <c r="C1" s="182"/>
      <c r="D1" s="183" t="s">
        <v>2858</v>
      </c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</row>
    <row r="2" spans="1:17" s="187" customFormat="1" ht="15.75">
      <c r="A2" s="181"/>
      <c r="B2" s="181"/>
      <c r="C2" s="182"/>
      <c r="D2" s="186"/>
      <c r="E2" s="186"/>
      <c r="F2" s="186" t="s">
        <v>7790</v>
      </c>
      <c r="G2" s="186"/>
      <c r="H2" s="186"/>
      <c r="I2" s="186"/>
      <c r="J2" s="186"/>
      <c r="K2" s="186"/>
      <c r="L2" s="186"/>
      <c r="M2" s="186"/>
      <c r="N2" s="186"/>
      <c r="O2" s="186"/>
    </row>
    <row r="3" spans="1:17" s="187" customFormat="1" ht="15.75">
      <c r="A3" s="1431"/>
      <c r="B3" s="1431"/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</row>
    <row r="4" spans="1:17" ht="13.5" thickBot="1">
      <c r="N4" s="189"/>
      <c r="O4" s="189"/>
    </row>
    <row r="5" spans="1:17" ht="50.1" customHeight="1">
      <c r="A5" s="1442" t="s">
        <v>2859</v>
      </c>
      <c r="B5" s="1444" t="s">
        <v>2860</v>
      </c>
      <c r="C5" s="1446" t="s">
        <v>2861</v>
      </c>
      <c r="D5" s="1432" t="s">
        <v>2862</v>
      </c>
      <c r="E5" s="1434" t="s">
        <v>2863</v>
      </c>
      <c r="F5" s="1421" t="s">
        <v>2864</v>
      </c>
      <c r="G5" s="1422"/>
      <c r="H5" s="1421" t="s">
        <v>2865</v>
      </c>
      <c r="I5" s="1422"/>
      <c r="J5" s="1421" t="s">
        <v>2866</v>
      </c>
      <c r="K5" s="1422"/>
      <c r="L5" s="1421" t="s">
        <v>2867</v>
      </c>
      <c r="M5" s="1422"/>
      <c r="N5" s="1436" t="s">
        <v>2868</v>
      </c>
      <c r="O5" s="1437"/>
      <c r="P5" s="1438" t="s">
        <v>913</v>
      </c>
      <c r="Q5" s="1438"/>
    </row>
    <row r="6" spans="1:17" ht="54.75" customHeight="1" thickBot="1">
      <c r="A6" s="1443"/>
      <c r="B6" s="1445"/>
      <c r="C6" s="1447"/>
      <c r="D6" s="1433"/>
      <c r="E6" s="1435"/>
      <c r="F6" s="108" t="s">
        <v>7591</v>
      </c>
      <c r="G6" s="1211" t="s">
        <v>7787</v>
      </c>
      <c r="H6" s="108" t="s">
        <v>7591</v>
      </c>
      <c r="I6" s="1211" t="s">
        <v>7787</v>
      </c>
      <c r="J6" s="108" t="s">
        <v>7591</v>
      </c>
      <c r="K6" s="1211" t="s">
        <v>7787</v>
      </c>
      <c r="L6" s="108" t="s">
        <v>7591</v>
      </c>
      <c r="M6" s="1211" t="s">
        <v>7787</v>
      </c>
      <c r="N6" s="108" t="s">
        <v>7591</v>
      </c>
      <c r="O6" s="1211" t="s">
        <v>7787</v>
      </c>
      <c r="P6" s="566" t="s">
        <v>7591</v>
      </c>
      <c r="Q6" s="1211" t="s">
        <v>7787</v>
      </c>
    </row>
    <row r="7" spans="1:17" s="195" customFormat="1" ht="15.75" customHeight="1" thickTop="1" thickBot="1">
      <c r="A7" s="191">
        <v>0</v>
      </c>
      <c r="B7" s="192">
        <v>1</v>
      </c>
      <c r="C7" s="193">
        <v>2</v>
      </c>
      <c r="D7" s="194">
        <v>3</v>
      </c>
      <c r="E7" s="193">
        <v>4</v>
      </c>
      <c r="F7" s="1106">
        <v>6</v>
      </c>
      <c r="G7" s="1106">
        <v>6</v>
      </c>
      <c r="H7" s="1108">
        <v>9</v>
      </c>
      <c r="I7" s="1108">
        <v>9</v>
      </c>
      <c r="J7" s="1108">
        <v>12</v>
      </c>
      <c r="K7" s="1108">
        <v>12</v>
      </c>
      <c r="L7" s="1108">
        <v>15</v>
      </c>
      <c r="M7" s="1108">
        <v>15</v>
      </c>
      <c r="N7" s="772">
        <v>18</v>
      </c>
      <c r="O7" s="772">
        <v>18</v>
      </c>
      <c r="P7" s="1215">
        <v>21</v>
      </c>
      <c r="Q7" s="1215">
        <v>21</v>
      </c>
    </row>
    <row r="8" spans="1:17" ht="24.95" customHeight="1" thickTop="1">
      <c r="A8" s="190">
        <v>1</v>
      </c>
      <c r="B8" s="196">
        <v>420</v>
      </c>
      <c r="C8" s="197" t="s">
        <v>4624</v>
      </c>
      <c r="D8" s="198">
        <v>44</v>
      </c>
      <c r="E8" s="199">
        <v>2</v>
      </c>
      <c r="F8" s="1107">
        <v>189</v>
      </c>
      <c r="G8" s="1107">
        <v>189</v>
      </c>
      <c r="H8" s="1109">
        <v>189</v>
      </c>
      <c r="I8" s="1109">
        <v>189</v>
      </c>
      <c r="J8" s="1110">
        <v>508</v>
      </c>
      <c r="K8" s="1110">
        <v>508</v>
      </c>
      <c r="L8" s="1110">
        <v>760</v>
      </c>
      <c r="M8" s="1110">
        <v>760</v>
      </c>
      <c r="N8" s="773">
        <f t="shared" ref="N8:N17" si="0">SUM(F8+J8)</f>
        <v>697</v>
      </c>
      <c r="O8" s="773">
        <f t="shared" ref="O8:O17" si="1">SUM(G8+K8)</f>
        <v>697</v>
      </c>
      <c r="P8" s="1216">
        <f t="shared" ref="P8:P17" si="2">SUM(H8+L8)</f>
        <v>949</v>
      </c>
      <c r="Q8" s="1216">
        <f t="shared" ref="Q8:Q17" si="3">SUM(I8+M8)</f>
        <v>949</v>
      </c>
    </row>
    <row r="9" spans="1:17" ht="24.95" customHeight="1">
      <c r="A9" s="201">
        <v>2</v>
      </c>
      <c r="B9" s="202">
        <v>421</v>
      </c>
      <c r="C9" s="203" t="s">
        <v>2869</v>
      </c>
      <c r="D9" s="204">
        <v>18</v>
      </c>
      <c r="E9" s="205">
        <v>1</v>
      </c>
      <c r="F9" s="210">
        <v>0</v>
      </c>
      <c r="G9" s="210">
        <v>0</v>
      </c>
      <c r="H9" s="210">
        <v>0</v>
      </c>
      <c r="I9" s="210">
        <v>0</v>
      </c>
      <c r="J9" s="1111">
        <v>137</v>
      </c>
      <c r="K9" s="1111">
        <v>160</v>
      </c>
      <c r="L9" s="1111">
        <v>141</v>
      </c>
      <c r="M9" s="1111">
        <v>164</v>
      </c>
      <c r="N9" s="200">
        <f t="shared" si="0"/>
        <v>137</v>
      </c>
      <c r="O9" s="200">
        <f t="shared" si="1"/>
        <v>160</v>
      </c>
      <c r="P9" s="1216">
        <f t="shared" si="2"/>
        <v>141</v>
      </c>
      <c r="Q9" s="1216">
        <f t="shared" si="3"/>
        <v>164</v>
      </c>
    </row>
    <row r="10" spans="1:17" ht="24.95" customHeight="1">
      <c r="A10" s="206">
        <v>3</v>
      </c>
      <c r="B10" s="207">
        <v>422</v>
      </c>
      <c r="C10" s="203" t="s">
        <v>2827</v>
      </c>
      <c r="D10" s="204">
        <v>12</v>
      </c>
      <c r="E10" s="205">
        <v>1</v>
      </c>
      <c r="F10" s="210">
        <v>16</v>
      </c>
      <c r="G10" s="210">
        <v>16</v>
      </c>
      <c r="H10" s="210">
        <v>16</v>
      </c>
      <c r="I10" s="210">
        <v>16</v>
      </c>
      <c r="J10" s="1111">
        <v>73</v>
      </c>
      <c r="K10" s="1111">
        <v>73</v>
      </c>
      <c r="L10" s="1111">
        <v>112</v>
      </c>
      <c r="M10" s="1111">
        <v>112</v>
      </c>
      <c r="N10" s="200">
        <f t="shared" si="0"/>
        <v>89</v>
      </c>
      <c r="O10" s="200">
        <f t="shared" si="1"/>
        <v>89</v>
      </c>
      <c r="P10" s="1216">
        <f t="shared" si="2"/>
        <v>128</v>
      </c>
      <c r="Q10" s="1216">
        <f t="shared" si="3"/>
        <v>128</v>
      </c>
    </row>
    <row r="11" spans="1:17" ht="24.95" customHeight="1">
      <c r="A11" s="201">
        <v>4</v>
      </c>
      <c r="B11" s="202">
        <v>211</v>
      </c>
      <c r="C11" s="203" t="s">
        <v>2870</v>
      </c>
      <c r="D11" s="204">
        <v>40</v>
      </c>
      <c r="E11" s="205">
        <v>1</v>
      </c>
      <c r="F11" s="210">
        <v>0</v>
      </c>
      <c r="G11" s="210">
        <v>0</v>
      </c>
      <c r="H11" s="210">
        <v>0</v>
      </c>
      <c r="I11" s="210">
        <v>0</v>
      </c>
      <c r="J11" s="1111">
        <v>234</v>
      </c>
      <c r="K11" s="1111">
        <v>254</v>
      </c>
      <c r="L11" s="1111">
        <v>304</v>
      </c>
      <c r="M11" s="1111">
        <v>324</v>
      </c>
      <c r="N11" s="200">
        <f t="shared" si="0"/>
        <v>234</v>
      </c>
      <c r="O11" s="200">
        <f t="shared" si="1"/>
        <v>254</v>
      </c>
      <c r="P11" s="1216">
        <f t="shared" si="2"/>
        <v>304</v>
      </c>
      <c r="Q11" s="1216">
        <f t="shared" si="3"/>
        <v>324</v>
      </c>
    </row>
    <row r="12" spans="1:17" ht="24.95" customHeight="1">
      <c r="A12" s="201">
        <v>5</v>
      </c>
      <c r="B12" s="202">
        <v>434</v>
      </c>
      <c r="C12" s="203" t="s">
        <v>2871</v>
      </c>
      <c r="D12" s="204">
        <v>10</v>
      </c>
      <c r="E12" s="205">
        <v>1</v>
      </c>
      <c r="F12" s="210">
        <v>0</v>
      </c>
      <c r="G12" s="210">
        <v>0</v>
      </c>
      <c r="H12" s="210">
        <v>0</v>
      </c>
      <c r="I12" s="210">
        <v>0</v>
      </c>
      <c r="J12" s="1111">
        <v>101</v>
      </c>
      <c r="K12" s="1111">
        <v>130</v>
      </c>
      <c r="L12" s="1111">
        <v>104</v>
      </c>
      <c r="M12" s="1111">
        <v>133</v>
      </c>
      <c r="N12" s="200">
        <f t="shared" si="0"/>
        <v>101</v>
      </c>
      <c r="O12" s="200">
        <f t="shared" si="1"/>
        <v>130</v>
      </c>
      <c r="P12" s="1216">
        <f t="shared" si="2"/>
        <v>104</v>
      </c>
      <c r="Q12" s="1216">
        <f t="shared" si="3"/>
        <v>133</v>
      </c>
    </row>
    <row r="13" spans="1:17" ht="24.95" customHeight="1">
      <c r="A13" s="201">
        <v>6</v>
      </c>
      <c r="B13" s="202">
        <v>433</v>
      </c>
      <c r="C13" s="203" t="s">
        <v>4623</v>
      </c>
      <c r="D13" s="204">
        <v>10</v>
      </c>
      <c r="E13" s="205">
        <v>1</v>
      </c>
      <c r="F13" s="210">
        <v>0</v>
      </c>
      <c r="G13" s="210">
        <v>0</v>
      </c>
      <c r="H13" s="210">
        <v>0</v>
      </c>
      <c r="I13" s="210">
        <v>0</v>
      </c>
      <c r="J13" s="1111">
        <v>323</v>
      </c>
      <c r="K13" s="1111">
        <v>391</v>
      </c>
      <c r="L13" s="1111">
        <v>341</v>
      </c>
      <c r="M13" s="1111">
        <v>409</v>
      </c>
      <c r="N13" s="200">
        <f t="shared" si="0"/>
        <v>323</v>
      </c>
      <c r="O13" s="200">
        <f t="shared" si="1"/>
        <v>391</v>
      </c>
      <c r="P13" s="1216">
        <f t="shared" si="2"/>
        <v>341</v>
      </c>
      <c r="Q13" s="1216">
        <f t="shared" si="3"/>
        <v>409</v>
      </c>
    </row>
    <row r="14" spans="1:17" ht="24.95" customHeight="1">
      <c r="A14" s="201">
        <v>7</v>
      </c>
      <c r="B14" s="202"/>
      <c r="C14" s="208"/>
      <c r="D14" s="209"/>
      <c r="E14" s="210"/>
      <c r="F14" s="210"/>
      <c r="G14" s="210"/>
      <c r="H14" s="210"/>
      <c r="I14" s="210"/>
      <c r="J14" s="211"/>
      <c r="K14" s="211"/>
      <c r="L14" s="211"/>
      <c r="M14" s="211"/>
      <c r="N14" s="200">
        <f t="shared" si="0"/>
        <v>0</v>
      </c>
      <c r="O14" s="200">
        <f t="shared" si="1"/>
        <v>0</v>
      </c>
      <c r="P14" s="1216">
        <f t="shared" si="2"/>
        <v>0</v>
      </c>
      <c r="Q14" s="1216">
        <f t="shared" si="3"/>
        <v>0</v>
      </c>
    </row>
    <row r="15" spans="1:17" ht="24.95" customHeight="1">
      <c r="A15" s="201">
        <v>8</v>
      </c>
      <c r="B15" s="202"/>
      <c r="C15" s="208"/>
      <c r="D15" s="209"/>
      <c r="E15" s="210"/>
      <c r="F15" s="210"/>
      <c r="G15" s="210"/>
      <c r="H15" s="210"/>
      <c r="I15" s="210"/>
      <c r="J15" s="211"/>
      <c r="K15" s="211"/>
      <c r="L15" s="211"/>
      <c r="M15" s="211"/>
      <c r="N15" s="200">
        <f t="shared" si="0"/>
        <v>0</v>
      </c>
      <c r="O15" s="200">
        <f t="shared" si="1"/>
        <v>0</v>
      </c>
      <c r="P15" s="1216">
        <f t="shared" si="2"/>
        <v>0</v>
      </c>
      <c r="Q15" s="1216">
        <f t="shared" si="3"/>
        <v>0</v>
      </c>
    </row>
    <row r="16" spans="1:17" ht="24.95" customHeight="1">
      <c r="A16" s="201">
        <v>9</v>
      </c>
      <c r="B16" s="202"/>
      <c r="C16" s="208"/>
      <c r="D16" s="212"/>
      <c r="E16" s="210"/>
      <c r="F16" s="210"/>
      <c r="G16" s="210"/>
      <c r="H16" s="210"/>
      <c r="I16" s="210"/>
      <c r="J16" s="211"/>
      <c r="K16" s="211"/>
      <c r="L16" s="211"/>
      <c r="M16" s="211"/>
      <c r="N16" s="200">
        <f t="shared" si="0"/>
        <v>0</v>
      </c>
      <c r="O16" s="200">
        <f t="shared" si="1"/>
        <v>0</v>
      </c>
      <c r="P16" s="1216">
        <f t="shared" si="2"/>
        <v>0</v>
      </c>
      <c r="Q16" s="1216">
        <f t="shared" si="3"/>
        <v>0</v>
      </c>
    </row>
    <row r="17" spans="1:17" ht="24.95" customHeight="1" thickBot="1">
      <c r="A17" s="213">
        <v>10</v>
      </c>
      <c r="B17" s="214"/>
      <c r="C17" s="215"/>
      <c r="D17" s="216"/>
      <c r="E17" s="217"/>
      <c r="F17" s="217"/>
      <c r="G17" s="217"/>
      <c r="H17" s="217"/>
      <c r="I17" s="217"/>
      <c r="J17" s="218"/>
      <c r="K17" s="218"/>
      <c r="L17" s="218"/>
      <c r="M17" s="218"/>
      <c r="N17" s="774">
        <f t="shared" si="0"/>
        <v>0</v>
      </c>
      <c r="O17" s="774">
        <f t="shared" si="1"/>
        <v>0</v>
      </c>
      <c r="P17" s="1216">
        <f t="shared" si="2"/>
        <v>0</v>
      </c>
      <c r="Q17" s="1216">
        <f t="shared" si="3"/>
        <v>0</v>
      </c>
    </row>
    <row r="18" spans="1:17" ht="24.95" customHeight="1" thickTop="1">
      <c r="A18" s="1439" t="s">
        <v>4607</v>
      </c>
      <c r="B18" s="1440"/>
      <c r="C18" s="1441"/>
      <c r="D18" s="219">
        <f t="shared" ref="D18:Q18" si="4">SUM(D8:D17)</f>
        <v>134</v>
      </c>
      <c r="E18" s="220">
        <f t="shared" si="4"/>
        <v>7</v>
      </c>
      <c r="F18" s="220">
        <f t="shared" si="4"/>
        <v>205</v>
      </c>
      <c r="G18" s="220">
        <f t="shared" si="4"/>
        <v>205</v>
      </c>
      <c r="H18" s="220">
        <f t="shared" si="4"/>
        <v>205</v>
      </c>
      <c r="I18" s="220">
        <f t="shared" si="4"/>
        <v>205</v>
      </c>
      <c r="J18" s="220">
        <f t="shared" si="4"/>
        <v>1376</v>
      </c>
      <c r="K18" s="220">
        <f t="shared" si="4"/>
        <v>1516</v>
      </c>
      <c r="L18" s="220">
        <f t="shared" si="4"/>
        <v>1762</v>
      </c>
      <c r="M18" s="220">
        <f t="shared" si="4"/>
        <v>1902</v>
      </c>
      <c r="N18" s="220">
        <f t="shared" si="4"/>
        <v>1581</v>
      </c>
      <c r="O18" s="220">
        <f t="shared" si="4"/>
        <v>1721</v>
      </c>
      <c r="P18" s="1216">
        <f t="shared" si="4"/>
        <v>1967</v>
      </c>
      <c r="Q18" s="1216">
        <f t="shared" si="4"/>
        <v>2107</v>
      </c>
    </row>
    <row r="19" spans="1:17" ht="24.95" customHeight="1">
      <c r="A19" s="221"/>
      <c r="B19" s="221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7" ht="24.95" customHeight="1"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7" ht="24.95" customHeight="1">
      <c r="A21" s="224"/>
      <c r="B21" s="224"/>
      <c r="C21" s="222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7" ht="24.95" customHeight="1">
      <c r="C22" s="225"/>
    </row>
    <row r="23" spans="1:17" ht="24.95" customHeight="1"/>
    <row r="24" spans="1:17" ht="24.95" customHeight="1"/>
    <row r="25" spans="1:17" ht="24.95" customHeight="1"/>
    <row r="26" spans="1:17" ht="24.95" customHeight="1"/>
    <row r="27" spans="1:17" ht="24.95" customHeight="1"/>
    <row r="28" spans="1:17" ht="24.95" customHeight="1"/>
    <row r="29" spans="1:17" ht="24.95" customHeight="1"/>
    <row r="30" spans="1:17" ht="24.95" customHeight="1"/>
    <row r="31" spans="1:17" ht="24.95" customHeight="1"/>
    <row r="32" spans="1:1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</sheetData>
  <mergeCells count="13">
    <mergeCell ref="P5:Q5"/>
    <mergeCell ref="A18:C18"/>
    <mergeCell ref="A5:A6"/>
    <mergeCell ref="B5:B6"/>
    <mergeCell ref="C5:C6"/>
    <mergeCell ref="A3:O3"/>
    <mergeCell ref="D5:D6"/>
    <mergeCell ref="E5:E6"/>
    <mergeCell ref="N5:O5"/>
    <mergeCell ref="L5:M5"/>
    <mergeCell ref="J5:K5"/>
    <mergeCell ref="H5:I5"/>
    <mergeCell ref="F5:G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E17" sqref="E17"/>
    </sheetView>
  </sheetViews>
  <sheetFormatPr defaultColWidth="9.140625" defaultRowHeight="12.75"/>
  <cols>
    <col min="1" max="1" width="98" customWidth="1"/>
  </cols>
  <sheetData>
    <row r="1" spans="1:14" ht="15.75">
      <c r="A1" s="841" t="s">
        <v>5451</v>
      </c>
      <c r="B1" s="642"/>
      <c r="C1" s="643"/>
      <c r="D1" s="643"/>
      <c r="E1" s="643"/>
      <c r="F1" s="644"/>
      <c r="G1" s="645"/>
      <c r="H1" s="645"/>
    </row>
    <row r="2" spans="1:14" ht="14.25">
      <c r="A2" s="841" t="s">
        <v>5452</v>
      </c>
      <c r="B2" s="842"/>
      <c r="C2" s="644"/>
      <c r="D2" s="644"/>
      <c r="E2" s="644"/>
      <c r="F2" s="644"/>
      <c r="G2" s="645"/>
      <c r="H2" s="645"/>
    </row>
    <row r="3" spans="1:14" ht="14.25">
      <c r="A3" s="843"/>
      <c r="B3" s="842"/>
      <c r="C3" s="844"/>
      <c r="D3" s="644"/>
      <c r="E3" s="644"/>
      <c r="F3" s="644"/>
      <c r="G3" s="644"/>
      <c r="H3" s="645"/>
    </row>
    <row r="4" spans="1:14" ht="14.25">
      <c r="A4" s="843" t="s">
        <v>7791</v>
      </c>
      <c r="B4" s="842"/>
      <c r="C4" s="644"/>
      <c r="D4" s="644"/>
      <c r="E4" s="644"/>
      <c r="F4" s="644"/>
      <c r="G4" s="645"/>
      <c r="H4" s="845"/>
    </row>
    <row r="5" spans="1:14" ht="14.25">
      <c r="A5" s="846"/>
      <c r="B5" s="847"/>
      <c r="C5" s="844"/>
      <c r="D5" s="644"/>
      <c r="E5" s="644"/>
      <c r="F5" s="644"/>
      <c r="I5" s="646"/>
      <c r="J5" s="647"/>
      <c r="K5" s="647"/>
      <c r="L5" s="647"/>
      <c r="M5" s="647"/>
      <c r="N5" s="648"/>
    </row>
    <row r="7" spans="1:14" ht="15">
      <c r="A7" s="848" t="s">
        <v>7815</v>
      </c>
      <c r="B7" s="849" t="s">
        <v>2852</v>
      </c>
    </row>
    <row r="8" spans="1:14" ht="15">
      <c r="A8" s="850" t="s">
        <v>5453</v>
      </c>
      <c r="B8" s="851">
        <v>0</v>
      </c>
    </row>
    <row r="9" spans="1:14" ht="15">
      <c r="A9" s="852"/>
      <c r="B9" s="850"/>
    </row>
    <row r="10" spans="1:14" s="855" customFormat="1">
      <c r="A10" s="853"/>
      <c r="B10" s="854"/>
    </row>
    <row r="11" spans="1:14">
      <c r="B11" s="856"/>
    </row>
    <row r="12" spans="1:14">
      <c r="B12" s="856"/>
    </row>
    <row r="13" spans="1:14" ht="18.75">
      <c r="A13" s="857" t="s">
        <v>5454</v>
      </c>
      <c r="B13" s="849"/>
    </row>
    <row r="14" spans="1:14" ht="15">
      <c r="A14" s="858" t="s">
        <v>2795</v>
      </c>
      <c r="B14" s="851">
        <v>0</v>
      </c>
    </row>
    <row r="15" spans="1:14" ht="15">
      <c r="A15" s="859" t="s">
        <v>2796</v>
      </c>
      <c r="B15" s="851">
        <v>0</v>
      </c>
    </row>
    <row r="16" spans="1:14" ht="15">
      <c r="A16" s="859" t="s">
        <v>2797</v>
      </c>
      <c r="B16" s="851">
        <v>0</v>
      </c>
    </row>
    <row r="17" spans="1:5" ht="15">
      <c r="A17" s="859" t="s">
        <v>6861</v>
      </c>
      <c r="B17" s="851">
        <v>0</v>
      </c>
    </row>
    <row r="18" spans="1:5" ht="15">
      <c r="A18" s="859" t="s">
        <v>2799</v>
      </c>
      <c r="B18" s="851">
        <v>0</v>
      </c>
    </row>
    <row r="19" spans="1:5" ht="15">
      <c r="A19" s="859" t="s">
        <v>2800</v>
      </c>
      <c r="B19" s="851">
        <v>0</v>
      </c>
    </row>
    <row r="20" spans="1:5" ht="15">
      <c r="A20" s="859" t="s">
        <v>4539</v>
      </c>
      <c r="B20" s="851">
        <v>0</v>
      </c>
    </row>
    <row r="22" spans="1:5" ht="15">
      <c r="A22" s="860" t="s">
        <v>7042</v>
      </c>
    </row>
    <row r="23" spans="1:5" ht="15">
      <c r="A23" s="860"/>
    </row>
    <row r="24" spans="1:5" ht="15">
      <c r="A24" s="861"/>
      <c r="B24" s="861"/>
      <c r="C24" s="861"/>
      <c r="D24" s="861"/>
      <c r="E24" s="861"/>
    </row>
  </sheetData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topLeftCell="A7" workbookViewId="0">
      <selection activeCell="G16" sqref="G16"/>
    </sheetView>
  </sheetViews>
  <sheetFormatPr defaultColWidth="9.140625" defaultRowHeight="12.75"/>
  <cols>
    <col min="1" max="1" width="70" customWidth="1"/>
    <col min="2" max="2" width="18.85546875" customWidth="1"/>
  </cols>
  <sheetData>
    <row r="1" spans="1:14">
      <c r="A1" s="862" t="s">
        <v>6160</v>
      </c>
      <c r="B1" s="863"/>
      <c r="C1" s="844"/>
      <c r="D1" s="644"/>
      <c r="E1" s="644"/>
      <c r="F1" s="644"/>
      <c r="G1" s="644"/>
      <c r="H1" s="645"/>
    </row>
    <row r="2" spans="1:14">
      <c r="A2" s="862" t="s">
        <v>6161</v>
      </c>
      <c r="B2" s="863"/>
      <c r="C2" s="844"/>
      <c r="D2" s="644"/>
      <c r="E2" s="644"/>
      <c r="F2" s="644"/>
      <c r="G2" s="644"/>
      <c r="H2" s="645"/>
    </row>
    <row r="3" spans="1:14">
      <c r="A3" s="862" t="s">
        <v>7792</v>
      </c>
      <c r="B3" s="863"/>
      <c r="C3" s="844"/>
      <c r="D3" s="644"/>
      <c r="E3" s="644"/>
      <c r="F3" s="644"/>
      <c r="G3" s="644"/>
      <c r="H3" s="645"/>
    </row>
    <row r="4" spans="1:14" ht="15">
      <c r="A4" s="862" t="s">
        <v>6162</v>
      </c>
      <c r="B4" s="863"/>
      <c r="C4" s="864"/>
      <c r="D4" s="865"/>
      <c r="E4" s="865"/>
      <c r="F4" s="866"/>
      <c r="G4" s="866"/>
      <c r="H4" s="867"/>
    </row>
    <row r="5" spans="1:14" ht="14.25">
      <c r="A5" s="846"/>
      <c r="B5" s="847"/>
      <c r="I5" s="646"/>
      <c r="J5" s="647"/>
      <c r="K5" s="647"/>
      <c r="L5" s="647"/>
      <c r="M5" s="647"/>
      <c r="N5" s="648"/>
    </row>
    <row r="7" spans="1:14" ht="15">
      <c r="A7" s="849" t="s">
        <v>7793</v>
      </c>
      <c r="B7" s="849" t="s">
        <v>2852</v>
      </c>
    </row>
    <row r="8" spans="1:14" ht="19.5" customHeight="1">
      <c r="A8" s="868" t="s">
        <v>6163</v>
      </c>
      <c r="B8" s="869">
        <v>0</v>
      </c>
    </row>
    <row r="9" spans="1:14" ht="32.25" customHeight="1">
      <c r="A9" s="852" t="s">
        <v>6164</v>
      </c>
      <c r="B9" s="869">
        <v>0</v>
      </c>
    </row>
    <row r="10" spans="1:14" ht="35.25" customHeight="1">
      <c r="A10" s="868" t="s">
        <v>6165</v>
      </c>
      <c r="B10" s="869">
        <v>0</v>
      </c>
    </row>
    <row r="11" spans="1:14" ht="41.25" customHeight="1">
      <c r="A11" s="868" t="s">
        <v>6170</v>
      </c>
      <c r="B11" s="869">
        <v>0</v>
      </c>
    </row>
    <row r="12" spans="1:14" ht="49.5" customHeight="1">
      <c r="A12" s="868" t="s">
        <v>6171</v>
      </c>
      <c r="B12" s="869">
        <v>0</v>
      </c>
    </row>
    <row r="13" spans="1:14" ht="37.5" customHeight="1">
      <c r="A13" s="868" t="s">
        <v>6172</v>
      </c>
      <c r="B13" s="869">
        <v>0</v>
      </c>
    </row>
    <row r="14" spans="1:14" ht="24.75" customHeight="1">
      <c r="A14" s="868" t="s">
        <v>6173</v>
      </c>
      <c r="B14" s="869">
        <v>0</v>
      </c>
    </row>
    <row r="15" spans="1:14" ht="25.5" customHeight="1">
      <c r="A15" s="868" t="s">
        <v>6174</v>
      </c>
      <c r="B15" s="869">
        <v>0</v>
      </c>
    </row>
    <row r="16" spans="1:14" ht="27.75" customHeight="1">
      <c r="A16" s="852" t="s">
        <v>6175</v>
      </c>
      <c r="B16" s="869">
        <v>0</v>
      </c>
    </row>
    <row r="17" spans="1:2" ht="19.5" customHeight="1">
      <c r="A17" s="870" t="s">
        <v>6176</v>
      </c>
      <c r="B17" s="869">
        <v>0</v>
      </c>
    </row>
    <row r="18" spans="1:2" ht="30" customHeight="1">
      <c r="A18" s="870" t="s">
        <v>6177</v>
      </c>
      <c r="B18" s="869">
        <v>0</v>
      </c>
    </row>
    <row r="19" spans="1:2" s="855" customFormat="1" ht="34.5" customHeight="1">
      <c r="A19" s="871" t="s">
        <v>6178</v>
      </c>
      <c r="B19" s="869">
        <v>0</v>
      </c>
    </row>
  </sheetData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M18" sqref="M1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10.28515625" style="6" customWidth="1"/>
    <col min="4" max="4" width="10.140625" style="5" customWidth="1"/>
    <col min="5" max="5" width="11.140625" style="6" customWidth="1"/>
    <col min="6" max="6" width="10.140625" style="5" customWidth="1"/>
    <col min="7" max="7" width="10.7109375" style="6" customWidth="1"/>
    <col min="8" max="8" width="10" style="5" customWidth="1"/>
    <col min="9" max="16384" width="9.140625" style="6"/>
  </cols>
  <sheetData>
    <row r="1" spans="1:8" ht="15.75">
      <c r="A1" s="100"/>
      <c r="B1" s="101" t="s">
        <v>1240</v>
      </c>
      <c r="C1" s="226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102">
        <v>6113079</v>
      </c>
      <c r="D2" s="921"/>
      <c r="E2" s="102"/>
      <c r="F2" s="921"/>
      <c r="G2" s="103"/>
    </row>
    <row r="3" spans="1:8">
      <c r="A3" s="100"/>
      <c r="B3" s="101"/>
      <c r="C3" s="921" t="s">
        <v>7794</v>
      </c>
      <c r="D3" s="921"/>
      <c r="E3" s="102"/>
      <c r="F3" s="921"/>
      <c r="G3" s="103"/>
    </row>
    <row r="4" spans="1:8" ht="15.75">
      <c r="A4" s="100"/>
      <c r="B4" s="101" t="s">
        <v>1244</v>
      </c>
      <c r="C4" s="228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8" t="s">
        <v>4078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49" t="s">
        <v>4081</v>
      </c>
      <c r="D7" s="1449"/>
      <c r="E7" s="1450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1224" t="s">
        <v>7592</v>
      </c>
      <c r="D8" s="1211" t="s">
        <v>7787</v>
      </c>
      <c r="E8" s="102" t="s">
        <v>7592</v>
      </c>
      <c r="F8" s="1211" t="s">
        <v>7787</v>
      </c>
      <c r="G8" s="1224" t="s">
        <v>7592</v>
      </c>
      <c r="H8" s="1211" t="s">
        <v>7787</v>
      </c>
    </row>
    <row r="9" spans="1:8" ht="32.25" customHeight="1" thickTop="1">
      <c r="A9" s="47" t="s">
        <v>4083</v>
      </c>
      <c r="B9" s="48" t="s">
        <v>4084</v>
      </c>
      <c r="C9" s="381">
        <v>3048</v>
      </c>
      <c r="D9" s="455">
        <v>3048</v>
      </c>
      <c r="E9" s="259"/>
      <c r="F9" s="259"/>
      <c r="G9" s="382">
        <f t="shared" ref="G9:H14" si="0">C9+E9</f>
        <v>3048</v>
      </c>
      <c r="H9" s="382">
        <f t="shared" si="0"/>
        <v>3048</v>
      </c>
    </row>
    <row r="10" spans="1:8" ht="34.5" customHeight="1">
      <c r="A10" s="47" t="s">
        <v>4085</v>
      </c>
      <c r="B10" s="48" t="s">
        <v>4086</v>
      </c>
      <c r="C10" s="1223">
        <v>2550</v>
      </c>
      <c r="D10" s="1104">
        <v>2550</v>
      </c>
      <c r="E10" s="260"/>
      <c r="F10" s="260"/>
      <c r="G10" s="1210">
        <f t="shared" si="0"/>
        <v>2550</v>
      </c>
      <c r="H10" s="1103">
        <f t="shared" si="0"/>
        <v>2550</v>
      </c>
    </row>
    <row r="11" spans="1:8" ht="11.1" customHeight="1">
      <c r="A11" s="233"/>
      <c r="B11" s="234"/>
      <c r="C11" s="164"/>
      <c r="D11" s="244"/>
      <c r="E11" s="244"/>
      <c r="F11" s="244"/>
      <c r="G11" s="1210">
        <f t="shared" si="0"/>
        <v>0</v>
      </c>
      <c r="H11" s="1103">
        <f t="shared" si="0"/>
        <v>0</v>
      </c>
    </row>
    <row r="12" spans="1:8" ht="11.1" customHeight="1">
      <c r="A12" s="233"/>
      <c r="B12" s="234"/>
      <c r="C12" s="164"/>
      <c r="D12" s="244"/>
      <c r="E12" s="244"/>
      <c r="F12" s="244"/>
      <c r="G12" s="1210">
        <f t="shared" si="0"/>
        <v>0</v>
      </c>
      <c r="H12" s="1103">
        <f t="shared" si="0"/>
        <v>0</v>
      </c>
    </row>
    <row r="13" spans="1:8" ht="11.1" customHeight="1">
      <c r="A13" s="233"/>
      <c r="B13" s="234"/>
      <c r="C13" s="164"/>
      <c r="D13" s="244"/>
      <c r="E13" s="244"/>
      <c r="F13" s="244"/>
      <c r="G13" s="1210">
        <f t="shared" si="0"/>
        <v>0</v>
      </c>
      <c r="H13" s="1103">
        <f t="shared" si="0"/>
        <v>0</v>
      </c>
    </row>
    <row r="14" spans="1:8" s="11" customFormat="1" ht="11.1" customHeight="1">
      <c r="A14" s="233"/>
      <c r="B14" s="234"/>
      <c r="C14" s="164"/>
      <c r="D14" s="244"/>
      <c r="E14" s="244"/>
      <c r="F14" s="244"/>
      <c r="G14" s="1210">
        <f t="shared" si="0"/>
        <v>0</v>
      </c>
      <c r="H14" s="1103">
        <f t="shared" si="0"/>
        <v>0</v>
      </c>
    </row>
    <row r="15" spans="1:8" s="11" customFormat="1" ht="17.25" customHeight="1">
      <c r="A15" s="235" t="s">
        <v>2777</v>
      </c>
      <c r="B15" s="236"/>
      <c r="C15" s="1231">
        <f>SUM(C9:C12)</f>
        <v>5598</v>
      </c>
      <c r="D15" s="237">
        <f>SUM(D9:D12)</f>
        <v>5598</v>
      </c>
      <c r="E15" s="237">
        <f>SUM(E9:E12)</f>
        <v>0</v>
      </c>
      <c r="F15" s="237">
        <f>SUM(F9:F12)</f>
        <v>0</v>
      </c>
      <c r="G15" s="237">
        <f>SUM(C15+E15)</f>
        <v>5598</v>
      </c>
      <c r="H15" s="237">
        <f>SUM(D15+F15)</f>
        <v>5598</v>
      </c>
    </row>
    <row r="16" spans="1:8" s="11" customFormat="1" ht="12.75" customHeight="1">
      <c r="A16" s="238" t="s">
        <v>4087</v>
      </c>
      <c r="B16" s="239"/>
      <c r="C16" s="239"/>
      <c r="D16" s="1114"/>
      <c r="E16" s="1114"/>
      <c r="F16" s="1114"/>
      <c r="G16" s="1115"/>
      <c r="H16" s="1115"/>
    </row>
    <row r="17" spans="1:8" s="11" customFormat="1" ht="24.75" customHeight="1">
      <c r="A17" s="242" t="s">
        <v>4083</v>
      </c>
      <c r="B17" s="243" t="s">
        <v>4084</v>
      </c>
      <c r="C17" s="1221"/>
      <c r="D17" s="1103"/>
      <c r="E17" s="244"/>
      <c r="F17" s="244"/>
      <c r="G17" s="1210">
        <f t="shared" ref="G17:H21" si="1">C17+E17</f>
        <v>0</v>
      </c>
      <c r="H17" s="1103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21"/>
      <c r="D18" s="1103"/>
      <c r="E18" s="244"/>
      <c r="F18" s="244"/>
      <c r="G18" s="1210">
        <f t="shared" si="1"/>
        <v>0</v>
      </c>
      <c r="H18" s="1103">
        <f t="shared" si="1"/>
        <v>0</v>
      </c>
    </row>
    <row r="19" spans="1:8" s="11" customFormat="1" ht="27" customHeight="1">
      <c r="A19" s="233"/>
      <c r="B19" s="234"/>
      <c r="C19" s="1221"/>
      <c r="D19" s="1103"/>
      <c r="E19" s="244"/>
      <c r="F19" s="244"/>
      <c r="G19" s="1210">
        <f t="shared" si="1"/>
        <v>0</v>
      </c>
      <c r="H19" s="1103">
        <f t="shared" si="1"/>
        <v>0</v>
      </c>
    </row>
    <row r="20" spans="1:8" s="11" customFormat="1" ht="15.75" customHeight="1">
      <c r="A20" s="235" t="s">
        <v>2777</v>
      </c>
      <c r="B20" s="236"/>
      <c r="C20" s="16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1210">
        <f t="shared" si="1"/>
        <v>0</v>
      </c>
      <c r="H20" s="1103">
        <f t="shared" si="1"/>
        <v>0</v>
      </c>
    </row>
    <row r="21" spans="1:8" ht="18" customHeight="1">
      <c r="A21" s="235" t="s">
        <v>4088</v>
      </c>
      <c r="B21" s="236"/>
      <c r="C21" s="1230">
        <f>SUM(C15+C20)</f>
        <v>5598</v>
      </c>
      <c r="D21" s="245">
        <f>SUM(D15+D20)</f>
        <v>5598</v>
      </c>
      <c r="E21" s="245">
        <f>SUM(E15+E20)</f>
        <v>0</v>
      </c>
      <c r="F21" s="245">
        <f>SUM(F15+F20)</f>
        <v>0</v>
      </c>
      <c r="G21" s="1210">
        <f t="shared" si="1"/>
        <v>5598</v>
      </c>
      <c r="H21" s="1103">
        <f t="shared" si="1"/>
        <v>5598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H22"/>
    <mergeCell ref="A7:A8"/>
    <mergeCell ref="B7:B8"/>
    <mergeCell ref="C7:D7"/>
    <mergeCell ref="E7:F7"/>
    <mergeCell ref="G7:H7"/>
  </mergeCells>
  <phoneticPr fontId="42" type="noConversion"/>
  <pageMargins left="0.35433070866141736" right="0.3543307086614173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workbookViewId="0">
      <selection activeCell="D8" sqref="D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8.28515625" style="6" customWidth="1"/>
    <col min="4" max="4" width="9" style="5" customWidth="1"/>
    <col min="5" max="5" width="7.85546875" style="6" customWidth="1"/>
    <col min="6" max="6" width="8.85546875" style="5" customWidth="1"/>
    <col min="7" max="7" width="8.140625" style="6" customWidth="1"/>
    <col min="8" max="8" width="9.140625" style="5"/>
    <col min="9" max="16384" width="9.140625" style="6"/>
  </cols>
  <sheetData>
    <row r="1" spans="1:8" ht="15.75">
      <c r="A1" s="100"/>
      <c r="B1" s="101" t="s">
        <v>1240</v>
      </c>
      <c r="C1" s="226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716">
        <v>6113079</v>
      </c>
      <c r="D2" s="1116"/>
      <c r="E2" s="102"/>
      <c r="F2" s="921"/>
      <c r="G2" s="103"/>
    </row>
    <row r="3" spans="1:8">
      <c r="A3" s="100"/>
      <c r="B3" s="101"/>
      <c r="C3" s="921" t="s">
        <v>7795</v>
      </c>
      <c r="D3" s="921"/>
      <c r="E3" s="102"/>
      <c r="F3" s="921"/>
      <c r="G3" s="103"/>
    </row>
    <row r="4" spans="1:8" ht="15.75">
      <c r="A4" s="100"/>
      <c r="B4" s="101" t="s">
        <v>1244</v>
      </c>
      <c r="C4" s="228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8" t="s">
        <v>4090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108" t="s">
        <v>7591</v>
      </c>
      <c r="D8" s="1211" t="s">
        <v>7787</v>
      </c>
      <c r="E8" s="108" t="s">
        <v>7591</v>
      </c>
      <c r="F8" s="1211" t="s">
        <v>7787</v>
      </c>
      <c r="G8" s="566" t="s">
        <v>7591</v>
      </c>
      <c r="H8" s="1211" t="s">
        <v>7787</v>
      </c>
    </row>
    <row r="9" spans="1:8" ht="32.25" customHeight="1" thickTop="1">
      <c r="A9" s="47" t="s">
        <v>4083</v>
      </c>
      <c r="B9" s="48" t="s">
        <v>4084</v>
      </c>
      <c r="C9" s="1117">
        <v>17729</v>
      </c>
      <c r="D9" s="1117">
        <v>17729</v>
      </c>
      <c r="E9" s="259"/>
      <c r="F9" s="259"/>
      <c r="G9" s="382">
        <f t="shared" ref="G9:H13" si="0">C9+E9</f>
        <v>17729</v>
      </c>
      <c r="H9" s="382">
        <f t="shared" si="0"/>
        <v>17729</v>
      </c>
    </row>
    <row r="10" spans="1:8" ht="34.5" customHeight="1">
      <c r="A10" s="47" t="s">
        <v>4085</v>
      </c>
      <c r="B10" s="48" t="s">
        <v>4086</v>
      </c>
      <c r="C10" s="1104"/>
      <c r="D10" s="1104"/>
      <c r="E10" s="260"/>
      <c r="F10" s="260"/>
      <c r="G10" s="1210">
        <f t="shared" si="0"/>
        <v>0</v>
      </c>
      <c r="H10" s="1103">
        <f t="shared" si="0"/>
        <v>0</v>
      </c>
    </row>
    <row r="11" spans="1:8" ht="57.75" customHeight="1">
      <c r="A11" s="47" t="s">
        <v>4091</v>
      </c>
      <c r="B11" s="48" t="s">
        <v>4092</v>
      </c>
      <c r="C11" s="1104"/>
      <c r="D11" s="1104"/>
      <c r="E11" s="260"/>
      <c r="F11" s="260"/>
      <c r="G11" s="1210">
        <f t="shared" si="0"/>
        <v>0</v>
      </c>
      <c r="H11" s="1103">
        <f t="shared" si="0"/>
        <v>0</v>
      </c>
    </row>
    <row r="12" spans="1:8" ht="11.1" customHeight="1">
      <c r="A12" s="233"/>
      <c r="B12" s="234"/>
      <c r="C12" s="244"/>
      <c r="D12" s="244"/>
      <c r="E12" s="244"/>
      <c r="F12" s="244"/>
      <c r="G12" s="1210">
        <f t="shared" si="0"/>
        <v>0</v>
      </c>
      <c r="H12" s="1103">
        <f t="shared" si="0"/>
        <v>0</v>
      </c>
    </row>
    <row r="13" spans="1:8" s="11" customFormat="1" ht="11.1" customHeight="1">
      <c r="A13" s="233"/>
      <c r="B13" s="234"/>
      <c r="C13" s="244"/>
      <c r="D13" s="244"/>
      <c r="E13" s="244"/>
      <c r="F13" s="244"/>
      <c r="G13" s="1210">
        <f t="shared" si="0"/>
        <v>0</v>
      </c>
      <c r="H13" s="1103">
        <f t="shared" si="0"/>
        <v>0</v>
      </c>
    </row>
    <row r="14" spans="1:8" s="11" customFormat="1" ht="16.5" customHeight="1">
      <c r="A14" s="235" t="s">
        <v>2777</v>
      </c>
      <c r="B14" s="236"/>
      <c r="C14" s="237">
        <f>SUM(C9:C11)</f>
        <v>17729</v>
      </c>
      <c r="D14" s="237">
        <f>SUM(D9:D11)</f>
        <v>17729</v>
      </c>
      <c r="E14" s="237">
        <f>SUM(E9:E11)</f>
        <v>0</v>
      </c>
      <c r="F14" s="237">
        <f>SUM(F9:F11)</f>
        <v>0</v>
      </c>
      <c r="G14" s="237">
        <f>SUM(C14+E14)</f>
        <v>17729</v>
      </c>
      <c r="H14" s="237">
        <f>SUM(D14+F14)</f>
        <v>17729</v>
      </c>
    </row>
    <row r="15" spans="1:8" s="11" customFormat="1" ht="12.75" customHeight="1">
      <c r="A15" s="238" t="s">
        <v>4087</v>
      </c>
      <c r="B15" s="239"/>
      <c r="C15" s="1208"/>
      <c r="D15" s="1101"/>
      <c r="E15" s="1208"/>
      <c r="F15" s="1101"/>
      <c r="G15" s="1209"/>
      <c r="H15" s="1102"/>
    </row>
    <row r="16" spans="1:8" s="11" customFormat="1" ht="24.75" customHeight="1">
      <c r="A16" s="242" t="s">
        <v>4083</v>
      </c>
      <c r="B16" s="243" t="s">
        <v>4084</v>
      </c>
      <c r="C16" s="1210"/>
      <c r="D16" s="1103"/>
      <c r="E16" s="244"/>
      <c r="F16" s="244"/>
      <c r="G16" s="237">
        <f t="shared" ref="G16:H20" si="1">SUM(C16+E16)</f>
        <v>0</v>
      </c>
      <c r="H16" s="237">
        <f t="shared" si="1"/>
        <v>0</v>
      </c>
    </row>
    <row r="17" spans="1:8" s="11" customFormat="1" ht="25.5">
      <c r="A17" s="242" t="s">
        <v>4085</v>
      </c>
      <c r="B17" s="243" t="s">
        <v>4086</v>
      </c>
      <c r="C17" s="1210"/>
      <c r="D17" s="1103"/>
      <c r="E17" s="244"/>
      <c r="F17" s="244"/>
      <c r="G17" s="237">
        <f t="shared" si="1"/>
        <v>0</v>
      </c>
      <c r="H17" s="237">
        <f t="shared" si="1"/>
        <v>0</v>
      </c>
    </row>
    <row r="18" spans="1:8" s="11" customFormat="1" ht="27" customHeight="1">
      <c r="A18" s="233"/>
      <c r="B18" s="234"/>
      <c r="C18" s="1210"/>
      <c r="D18" s="1103"/>
      <c r="E18" s="244"/>
      <c r="F18" s="244"/>
      <c r="G18" s="237">
        <f t="shared" si="1"/>
        <v>0</v>
      </c>
      <c r="H18" s="237">
        <f t="shared" si="1"/>
        <v>0</v>
      </c>
    </row>
    <row r="19" spans="1:8" s="11" customFormat="1" ht="18" customHeight="1">
      <c r="A19" s="235" t="s">
        <v>2777</v>
      </c>
      <c r="B19" s="236"/>
      <c r="C19" s="244">
        <f>SUM(C16:C18)</f>
        <v>0</v>
      </c>
      <c r="D19" s="244">
        <f>SUM(D16:D18)</f>
        <v>0</v>
      </c>
      <c r="E19" s="244">
        <f>SUM(E16:E18)</f>
        <v>0</v>
      </c>
      <c r="F19" s="244">
        <f>SUM(F16:F18)</f>
        <v>0</v>
      </c>
      <c r="G19" s="237">
        <f t="shared" si="1"/>
        <v>0</v>
      </c>
      <c r="H19" s="237">
        <f t="shared" si="1"/>
        <v>0</v>
      </c>
    </row>
    <row r="20" spans="1:8" ht="21" customHeight="1">
      <c r="A20" s="235" t="s">
        <v>4088</v>
      </c>
      <c r="B20" s="236"/>
      <c r="C20" s="245">
        <f>SUM(C14+C19)</f>
        <v>17729</v>
      </c>
      <c r="D20" s="245">
        <f>SUM(D14+D19)</f>
        <v>17729</v>
      </c>
      <c r="E20" s="245">
        <f>SUM(E14+E19)</f>
        <v>0</v>
      </c>
      <c r="F20" s="245">
        <f>SUM(F14+F19)</f>
        <v>0</v>
      </c>
      <c r="G20" s="237">
        <f t="shared" si="1"/>
        <v>17729</v>
      </c>
      <c r="H20" s="237">
        <f t="shared" si="1"/>
        <v>17729</v>
      </c>
    </row>
    <row r="21" spans="1:8" s="20" customFormat="1" ht="33.75" customHeight="1">
      <c r="A21" s="1448" t="s">
        <v>4089</v>
      </c>
      <c r="B21" s="1448"/>
      <c r="C21" s="1448"/>
      <c r="D21" s="1448"/>
      <c r="E21" s="1448"/>
      <c r="F21" s="1448"/>
      <c r="G21" s="1448"/>
      <c r="H21" s="1448"/>
    </row>
    <row r="23" spans="1:8" ht="11.1" customHeight="1"/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</sheetData>
  <mergeCells count="6">
    <mergeCell ref="A21:H21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4"/>
  <sheetViews>
    <sheetView workbookViewId="0">
      <selection activeCell="K11" sqref="K11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13.28515625" style="6" customWidth="1"/>
    <col min="4" max="4" width="12.5703125" style="5" customWidth="1"/>
    <col min="5" max="5" width="13" style="6" customWidth="1"/>
    <col min="6" max="6" width="10.28515625" style="5" customWidth="1"/>
    <col min="7" max="7" width="12.85546875" style="6" customWidth="1"/>
    <col min="8" max="8" width="12.7109375" style="5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1112"/>
      <c r="G1" s="102"/>
      <c r="H1" s="921"/>
    </row>
    <row r="2" spans="1:8">
      <c r="A2" s="100"/>
      <c r="B2" s="101" t="s">
        <v>1242</v>
      </c>
      <c r="C2" s="1413">
        <v>6113079</v>
      </c>
      <c r="D2" s="1414"/>
      <c r="E2" s="102"/>
      <c r="F2" s="921"/>
      <c r="G2" s="102"/>
      <c r="H2" s="921"/>
    </row>
    <row r="3" spans="1:8">
      <c r="A3" s="100"/>
      <c r="B3" s="101"/>
      <c r="C3" s="1118" t="s">
        <v>7796</v>
      </c>
      <c r="D3" s="102"/>
      <c r="E3" s="102"/>
      <c r="F3" s="921"/>
      <c r="G3" s="102"/>
      <c r="H3" s="921"/>
    </row>
    <row r="4" spans="1:8" ht="15.75">
      <c r="A4" s="100"/>
      <c r="B4" s="101" t="s">
        <v>1244</v>
      </c>
      <c r="C4" s="227" t="s">
        <v>1228</v>
      </c>
      <c r="D4" s="228"/>
      <c r="E4" s="228"/>
      <c r="F4" s="228"/>
      <c r="G4" s="70"/>
      <c r="H4" s="70"/>
    </row>
    <row r="5" spans="1:8" ht="15.75">
      <c r="A5" s="100"/>
      <c r="B5" s="101" t="s">
        <v>4077</v>
      </c>
      <c r="C5" s="227" t="s">
        <v>4093</v>
      </c>
      <c r="D5" s="228"/>
      <c r="E5" s="228"/>
      <c r="F5" s="228"/>
      <c r="G5" s="70"/>
      <c r="H5" s="70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62" t="s">
        <v>7593</v>
      </c>
      <c r="D8" s="1211" t="s">
        <v>7787</v>
      </c>
      <c r="E8" s="1118" t="s">
        <v>7593</v>
      </c>
      <c r="F8" s="1211" t="s">
        <v>7787</v>
      </c>
      <c r="G8" s="1226" t="s">
        <v>7593</v>
      </c>
      <c r="H8" s="1211" t="s">
        <v>7787</v>
      </c>
    </row>
    <row r="9" spans="1:8" ht="36" customHeight="1" thickTop="1">
      <c r="A9" s="47" t="s">
        <v>4094</v>
      </c>
      <c r="B9" s="48" t="s">
        <v>299</v>
      </c>
      <c r="C9" s="1223">
        <v>2767</v>
      </c>
      <c r="D9" s="1104">
        <v>2767</v>
      </c>
      <c r="E9" s="257">
        <v>0</v>
      </c>
      <c r="F9" s="257">
        <v>0</v>
      </c>
      <c r="G9" s="1221">
        <f t="shared" ref="G9:H11" si="0">C9+E9</f>
        <v>2767</v>
      </c>
      <c r="H9" s="1217">
        <f t="shared" si="0"/>
        <v>2767</v>
      </c>
    </row>
    <row r="10" spans="1:8" ht="48" customHeight="1">
      <c r="A10" s="47" t="s">
        <v>300</v>
      </c>
      <c r="B10" s="48" t="s">
        <v>301</v>
      </c>
      <c r="C10" s="164">
        <v>3357</v>
      </c>
      <c r="D10" s="244">
        <v>3357</v>
      </c>
      <c r="E10" s="257">
        <v>0</v>
      </c>
      <c r="F10" s="257">
        <v>0</v>
      </c>
      <c r="G10" s="1221">
        <f t="shared" si="0"/>
        <v>3357</v>
      </c>
      <c r="H10" s="1217">
        <f t="shared" si="0"/>
        <v>3357</v>
      </c>
    </row>
    <row r="11" spans="1:8" s="11" customFormat="1" ht="21.75" customHeight="1">
      <c r="A11" s="233"/>
      <c r="B11" s="234"/>
      <c r="C11" s="164"/>
      <c r="D11" s="244"/>
      <c r="E11" s="1225"/>
      <c r="F11" s="1225"/>
      <c r="G11" s="1221">
        <f t="shared" si="0"/>
        <v>0</v>
      </c>
      <c r="H11" s="1217">
        <f t="shared" si="0"/>
        <v>0</v>
      </c>
    </row>
    <row r="12" spans="1:8" s="11" customFormat="1" ht="15.75" customHeight="1">
      <c r="A12" s="235" t="s">
        <v>2777</v>
      </c>
      <c r="B12" s="236"/>
      <c r="C12" s="1231">
        <f>SUM(C9:C11)</f>
        <v>6124</v>
      </c>
      <c r="D12" s="237">
        <f>SUM(D9:D11)</f>
        <v>6124</v>
      </c>
      <c r="E12" s="775">
        <f>SUM(E9:E11)</f>
        <v>0</v>
      </c>
      <c r="F12" s="775">
        <f>SUM(F9:F11)</f>
        <v>0</v>
      </c>
      <c r="G12" s="1233">
        <f>SUM(C12+E12)</f>
        <v>6124</v>
      </c>
      <c r="H12" s="246">
        <f>SUM(D12+F12)</f>
        <v>6124</v>
      </c>
    </row>
    <row r="13" spans="1:8" s="11" customFormat="1" ht="12.75" customHeight="1">
      <c r="A13" s="238" t="s">
        <v>4087</v>
      </c>
      <c r="B13" s="239"/>
      <c r="C13" s="1219"/>
      <c r="D13" s="1101"/>
      <c r="E13" s="1220"/>
      <c r="F13" s="1101"/>
      <c r="G13" s="1218"/>
      <c r="H13" s="438"/>
    </row>
    <row r="14" spans="1:8" s="11" customFormat="1" ht="18" customHeight="1">
      <c r="A14" s="242" t="s">
        <v>4083</v>
      </c>
      <c r="B14" s="243" t="s">
        <v>4084</v>
      </c>
      <c r="C14" s="1221"/>
      <c r="D14" s="1103"/>
      <c r="E14" s="1225"/>
      <c r="F14" s="1225"/>
      <c r="G14" s="1233">
        <f t="shared" ref="G14:H18" si="1">SUM(C14+E14)</f>
        <v>0</v>
      </c>
      <c r="H14" s="246">
        <f t="shared" si="1"/>
        <v>0</v>
      </c>
    </row>
    <row r="15" spans="1:8" s="11" customFormat="1" ht="19.5" customHeight="1">
      <c r="A15" s="242" t="s">
        <v>4085</v>
      </c>
      <c r="B15" s="243" t="s">
        <v>4086</v>
      </c>
      <c r="C15" s="1221"/>
      <c r="D15" s="1103"/>
      <c r="E15" s="1225"/>
      <c r="F15" s="1225"/>
      <c r="G15" s="1233">
        <f t="shared" si="1"/>
        <v>0</v>
      </c>
      <c r="H15" s="246">
        <f t="shared" si="1"/>
        <v>0</v>
      </c>
    </row>
    <row r="16" spans="1:8" s="11" customFormat="1" ht="15.75" customHeight="1">
      <c r="A16" s="233"/>
      <c r="B16" s="234"/>
      <c r="C16" s="1221"/>
      <c r="D16" s="1103"/>
      <c r="E16" s="1225"/>
      <c r="F16" s="1225"/>
      <c r="G16" s="1233">
        <f t="shared" si="1"/>
        <v>0</v>
      </c>
      <c r="H16" s="246">
        <f t="shared" si="1"/>
        <v>0</v>
      </c>
    </row>
    <row r="17" spans="1:8" s="11" customFormat="1" ht="13.5" customHeight="1">
      <c r="A17" s="235" t="s">
        <v>2777</v>
      </c>
      <c r="B17" s="236"/>
      <c r="C17" s="164">
        <f>SUM(C14:C16)</f>
        <v>0</v>
      </c>
      <c r="D17" s="244">
        <f>SUM(D14:D16)</f>
        <v>0</v>
      </c>
      <c r="E17" s="1225">
        <f>SUM(E14:E16)</f>
        <v>0</v>
      </c>
      <c r="F17" s="1225">
        <f>SUM(F14:F16)</f>
        <v>0</v>
      </c>
      <c r="G17" s="1233">
        <f t="shared" si="1"/>
        <v>0</v>
      </c>
      <c r="H17" s="246">
        <f t="shared" si="1"/>
        <v>0</v>
      </c>
    </row>
    <row r="18" spans="1:8" ht="16.5" customHeight="1">
      <c r="A18" s="235" t="s">
        <v>4088</v>
      </c>
      <c r="B18" s="236"/>
      <c r="C18" s="1230">
        <f>SUM(C12+C17)</f>
        <v>6124</v>
      </c>
      <c r="D18" s="245">
        <f>SUM(D12+D17)</f>
        <v>6124</v>
      </c>
      <c r="E18" s="245">
        <f>SUM(E12+E17)</f>
        <v>0</v>
      </c>
      <c r="F18" s="245">
        <f>SUM(F12+F17)</f>
        <v>0</v>
      </c>
      <c r="G18" s="1233">
        <f t="shared" si="1"/>
        <v>6124</v>
      </c>
      <c r="H18" s="246">
        <f t="shared" si="1"/>
        <v>6124</v>
      </c>
    </row>
    <row r="19" spans="1:8" s="20" customFormat="1" ht="33.75" customHeight="1">
      <c r="A19" s="1448" t="s">
        <v>4089</v>
      </c>
      <c r="B19" s="1448"/>
      <c r="C19" s="1448"/>
      <c r="D19" s="1448"/>
      <c r="E19" s="1448"/>
      <c r="F19" s="1448"/>
      <c r="G19" s="1448"/>
      <c r="H19" s="1448"/>
    </row>
    <row r="21" spans="1:8" ht="11.1" customHeight="1"/>
    <row r="22" spans="1:8" ht="11.1" customHeight="1"/>
    <row r="23" spans="1:8" ht="11.1" customHeight="1"/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7">
    <mergeCell ref="C2:D2"/>
    <mergeCell ref="A19:H19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L10" sqref="L10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8.28515625" style="6" customWidth="1"/>
    <col min="4" max="4" width="10.28515625" style="5" customWidth="1"/>
    <col min="5" max="5" width="7.7109375" style="6" customWidth="1"/>
    <col min="6" max="6" width="9.7109375" style="5" customWidth="1"/>
    <col min="7" max="7" width="8.42578125" style="6" customWidth="1"/>
    <col min="8" max="8" width="10" style="5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1112"/>
      <c r="G1" s="102"/>
      <c r="H1" s="921"/>
    </row>
    <row r="2" spans="1:8">
      <c r="A2" s="100"/>
      <c r="B2" s="101" t="s">
        <v>1242</v>
      </c>
      <c r="C2" s="1413">
        <v>6113079</v>
      </c>
      <c r="D2" s="1414"/>
      <c r="E2" s="102"/>
      <c r="F2" s="921"/>
      <c r="G2" s="102"/>
      <c r="H2" s="921"/>
    </row>
    <row r="3" spans="1:8">
      <c r="A3" s="100"/>
      <c r="B3" s="101"/>
      <c r="C3" s="1118" t="s">
        <v>7797</v>
      </c>
      <c r="D3" s="921"/>
      <c r="E3" s="102"/>
      <c r="F3" s="921"/>
      <c r="G3" s="102"/>
      <c r="H3" s="921"/>
    </row>
    <row r="4" spans="1:8" ht="15.75">
      <c r="A4" s="100"/>
      <c r="B4" s="101" t="s">
        <v>1244</v>
      </c>
      <c r="C4" s="227" t="s">
        <v>1228</v>
      </c>
      <c r="D4" s="228"/>
      <c r="E4" s="228"/>
      <c r="F4" s="228"/>
      <c r="G4" s="70"/>
      <c r="H4" s="70"/>
    </row>
    <row r="5" spans="1:8" ht="15.75">
      <c r="A5" s="100"/>
      <c r="B5" s="101" t="s">
        <v>4077</v>
      </c>
      <c r="C5" s="227" t="s">
        <v>4095</v>
      </c>
      <c r="D5" s="228"/>
      <c r="E5" s="228"/>
      <c r="F5" s="228"/>
      <c r="G5" s="70"/>
      <c r="H5" s="70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7594</v>
      </c>
      <c r="D8" s="1211" t="s">
        <v>7787</v>
      </c>
      <c r="E8" s="902" t="s">
        <v>7594</v>
      </c>
      <c r="F8" s="1211" t="s">
        <v>7787</v>
      </c>
      <c r="G8" s="566" t="s">
        <v>7594</v>
      </c>
      <c r="H8" s="1211" t="s">
        <v>7787</v>
      </c>
    </row>
    <row r="9" spans="1:8" ht="32.25" customHeight="1" thickTop="1">
      <c r="A9" s="47" t="s">
        <v>4083</v>
      </c>
      <c r="B9" s="249" t="s">
        <v>4084</v>
      </c>
      <c r="C9" s="229">
        <v>345</v>
      </c>
      <c r="D9" s="1113">
        <v>345</v>
      </c>
      <c r="E9" s="259">
        <v>0</v>
      </c>
      <c r="F9" s="259">
        <v>0</v>
      </c>
      <c r="G9" s="1232">
        <f t="shared" ref="G9:H14" si="0">C9+E9</f>
        <v>345</v>
      </c>
      <c r="H9" s="382">
        <f t="shared" si="0"/>
        <v>345</v>
      </c>
    </row>
    <row r="10" spans="1:8" ht="34.5" customHeight="1">
      <c r="A10" s="47" t="s">
        <v>4085</v>
      </c>
      <c r="B10" s="48" t="s">
        <v>4086</v>
      </c>
      <c r="C10" s="1223">
        <v>35</v>
      </c>
      <c r="D10" s="1104">
        <v>35</v>
      </c>
      <c r="E10" s="260">
        <v>0</v>
      </c>
      <c r="F10" s="260">
        <v>0</v>
      </c>
      <c r="G10" s="1221">
        <f t="shared" si="0"/>
        <v>35</v>
      </c>
      <c r="H10" s="1103">
        <f t="shared" si="0"/>
        <v>35</v>
      </c>
    </row>
    <row r="11" spans="1:8" ht="11.1" customHeight="1">
      <c r="A11" s="233"/>
      <c r="B11" s="250"/>
      <c r="C11" s="164"/>
      <c r="D11" s="244"/>
      <c r="E11" s="244"/>
      <c r="F11" s="244"/>
      <c r="G11" s="1221">
        <f t="shared" si="0"/>
        <v>0</v>
      </c>
      <c r="H11" s="1103">
        <f t="shared" si="0"/>
        <v>0</v>
      </c>
    </row>
    <row r="12" spans="1:8" ht="11.1" customHeight="1">
      <c r="A12" s="233"/>
      <c r="B12" s="234"/>
      <c r="C12" s="164"/>
      <c r="D12" s="244"/>
      <c r="E12" s="244"/>
      <c r="F12" s="244"/>
      <c r="G12" s="1221">
        <f t="shared" si="0"/>
        <v>0</v>
      </c>
      <c r="H12" s="1103">
        <f t="shared" si="0"/>
        <v>0</v>
      </c>
    </row>
    <row r="13" spans="1:8" ht="11.1" customHeight="1">
      <c r="A13" s="233"/>
      <c r="B13" s="234"/>
      <c r="C13" s="164"/>
      <c r="D13" s="244"/>
      <c r="E13" s="244"/>
      <c r="F13" s="244"/>
      <c r="G13" s="1221">
        <f t="shared" si="0"/>
        <v>0</v>
      </c>
      <c r="H13" s="1103">
        <f t="shared" si="0"/>
        <v>0</v>
      </c>
    </row>
    <row r="14" spans="1:8" s="11" customFormat="1" ht="11.1" customHeight="1">
      <c r="A14" s="233"/>
      <c r="B14" s="234"/>
      <c r="C14" s="164"/>
      <c r="D14" s="244"/>
      <c r="E14" s="244"/>
      <c r="F14" s="244"/>
      <c r="G14" s="1221">
        <f t="shared" si="0"/>
        <v>0</v>
      </c>
      <c r="H14" s="1103">
        <f t="shared" si="0"/>
        <v>0</v>
      </c>
    </row>
    <row r="15" spans="1:8" s="11" customFormat="1" ht="16.5" customHeight="1">
      <c r="A15" s="235" t="s">
        <v>2777</v>
      </c>
      <c r="B15" s="236"/>
      <c r="C15" s="1231">
        <f>SUM(C9:C12)</f>
        <v>380</v>
      </c>
      <c r="D15" s="237">
        <f>SUM(D9:D12)</f>
        <v>380</v>
      </c>
      <c r="E15" s="237">
        <f>SUM(E9:E12)</f>
        <v>0</v>
      </c>
      <c r="F15" s="237">
        <f>SUM(F9:F12)</f>
        <v>0</v>
      </c>
      <c r="G15" s="1231">
        <f>SUM(C15+E15)</f>
        <v>380</v>
      </c>
      <c r="H15" s="237">
        <f>SUM(D15+F15)</f>
        <v>380</v>
      </c>
    </row>
    <row r="16" spans="1:8" s="11" customFormat="1" ht="12.75" customHeight="1">
      <c r="A16" s="238" t="s">
        <v>4087</v>
      </c>
      <c r="B16" s="239"/>
      <c r="C16" s="239"/>
      <c r="D16" s="1114"/>
      <c r="E16" s="1114"/>
      <c r="F16" s="1114"/>
      <c r="G16" s="240"/>
      <c r="H16" s="1115"/>
    </row>
    <row r="17" spans="1:8" s="11" customFormat="1" ht="24.75" customHeight="1">
      <c r="A17" s="242" t="s">
        <v>4083</v>
      </c>
      <c r="B17" s="243" t="s">
        <v>4084</v>
      </c>
      <c r="C17" s="1221"/>
      <c r="D17" s="1103"/>
      <c r="E17" s="244"/>
      <c r="F17" s="244"/>
      <c r="G17" s="1231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21"/>
      <c r="D18" s="1103"/>
      <c r="E18" s="244"/>
      <c r="F18" s="244"/>
      <c r="G18" s="1231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221"/>
      <c r="D19" s="1103"/>
      <c r="E19" s="244"/>
      <c r="F19" s="244"/>
      <c r="G19" s="1231">
        <f t="shared" si="1"/>
        <v>0</v>
      </c>
      <c r="H19" s="237">
        <f t="shared" si="1"/>
        <v>0</v>
      </c>
    </row>
    <row r="20" spans="1:8" s="11" customFormat="1" ht="15.75" customHeight="1">
      <c r="A20" s="235" t="s">
        <v>2777</v>
      </c>
      <c r="B20" s="236"/>
      <c r="C20" s="16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1231">
        <f t="shared" si="1"/>
        <v>0</v>
      </c>
      <c r="H20" s="237">
        <f t="shared" si="1"/>
        <v>0</v>
      </c>
    </row>
    <row r="21" spans="1:8" ht="18" customHeight="1">
      <c r="A21" s="235" t="s">
        <v>4088</v>
      </c>
      <c r="B21" s="236"/>
      <c r="C21" s="1230">
        <f>SUM(C15+C20)</f>
        <v>380</v>
      </c>
      <c r="D21" s="245">
        <f>SUM(D15+D20)</f>
        <v>380</v>
      </c>
      <c r="E21" s="245">
        <f>SUM(E15+E20)</f>
        <v>0</v>
      </c>
      <c r="F21" s="245">
        <f>SUM(F15+F20)</f>
        <v>0</v>
      </c>
      <c r="G21" s="1231">
        <f t="shared" si="1"/>
        <v>380</v>
      </c>
      <c r="H21" s="237">
        <f t="shared" si="1"/>
        <v>380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H22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K14" sqref="K14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10" style="6" customWidth="1"/>
    <col min="4" max="4" width="8.42578125" style="5" customWidth="1"/>
    <col min="5" max="5" width="8.28515625" style="6" customWidth="1"/>
    <col min="6" max="6" width="8.42578125" style="5" customWidth="1"/>
    <col min="7" max="7" width="8.28515625" style="6" customWidth="1"/>
    <col min="8" max="8" width="7.7109375" style="5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921"/>
      <c r="G2" s="103"/>
    </row>
    <row r="3" spans="1:8">
      <c r="A3" s="100"/>
      <c r="B3" s="101"/>
      <c r="C3" s="1118" t="s">
        <v>7797</v>
      </c>
      <c r="D3" s="921"/>
      <c r="E3" s="102"/>
      <c r="F3" s="921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4096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108" t="s">
        <v>7595</v>
      </c>
      <c r="D8" s="1211" t="s">
        <v>7787</v>
      </c>
      <c r="E8" s="108" t="s">
        <v>7595</v>
      </c>
      <c r="F8" s="1211" t="s">
        <v>7787</v>
      </c>
      <c r="G8" s="108" t="s">
        <v>7595</v>
      </c>
      <c r="H8" s="1211" t="s">
        <v>7787</v>
      </c>
    </row>
    <row r="9" spans="1:8" ht="32.25" customHeight="1" thickTop="1">
      <c r="A9" s="50" t="s">
        <v>4083</v>
      </c>
      <c r="B9" s="249" t="s">
        <v>4084</v>
      </c>
      <c r="C9" s="251">
        <v>5586</v>
      </c>
      <c r="D9" s="1119">
        <v>5586</v>
      </c>
      <c r="E9" s="259"/>
      <c r="F9" s="259"/>
      <c r="G9" s="155">
        <f t="shared" ref="G9:H14" si="0">C9+E9</f>
        <v>5586</v>
      </c>
      <c r="H9" s="142">
        <f t="shared" si="0"/>
        <v>5586</v>
      </c>
    </row>
    <row r="10" spans="1:8" ht="34.5" customHeight="1">
      <c r="A10" s="50" t="s">
        <v>4085</v>
      </c>
      <c r="B10" s="48" t="s">
        <v>4086</v>
      </c>
      <c r="C10" s="252">
        <v>1464</v>
      </c>
      <c r="D10" s="1120">
        <v>1464</v>
      </c>
      <c r="E10" s="260"/>
      <c r="F10" s="260"/>
      <c r="G10" s="1221">
        <f t="shared" si="0"/>
        <v>1464</v>
      </c>
      <c r="H10" s="1103">
        <f t="shared" si="0"/>
        <v>1464</v>
      </c>
    </row>
    <row r="11" spans="1:8" ht="11.1" customHeight="1">
      <c r="A11" s="233"/>
      <c r="B11" s="234"/>
      <c r="C11" s="244"/>
      <c r="D11" s="244"/>
      <c r="E11" s="244"/>
      <c r="F11" s="244"/>
      <c r="G11" s="146">
        <f t="shared" si="0"/>
        <v>0</v>
      </c>
      <c r="H11" s="1103">
        <f t="shared" si="0"/>
        <v>0</v>
      </c>
    </row>
    <row r="12" spans="1:8" ht="11.1" customHeight="1">
      <c r="A12" s="233"/>
      <c r="B12" s="234"/>
      <c r="C12" s="244"/>
      <c r="D12" s="244"/>
      <c r="E12" s="244"/>
      <c r="F12" s="244"/>
      <c r="G12" s="146">
        <f t="shared" si="0"/>
        <v>0</v>
      </c>
      <c r="H12" s="1103">
        <f t="shared" si="0"/>
        <v>0</v>
      </c>
    </row>
    <row r="13" spans="1:8" ht="11.1" customHeight="1">
      <c r="A13" s="233"/>
      <c r="B13" s="234"/>
      <c r="C13" s="244"/>
      <c r="D13" s="244"/>
      <c r="E13" s="244"/>
      <c r="F13" s="244"/>
      <c r="G13" s="146">
        <f t="shared" si="0"/>
        <v>0</v>
      </c>
      <c r="H13" s="1103">
        <f t="shared" si="0"/>
        <v>0</v>
      </c>
    </row>
    <row r="14" spans="1:8" s="11" customFormat="1" ht="11.1" customHeight="1">
      <c r="A14" s="233"/>
      <c r="B14" s="234"/>
      <c r="C14" s="244"/>
      <c r="D14" s="244"/>
      <c r="E14" s="244"/>
      <c r="F14" s="244"/>
      <c r="G14" s="146">
        <f t="shared" si="0"/>
        <v>0</v>
      </c>
      <c r="H14" s="1103">
        <f t="shared" si="0"/>
        <v>0</v>
      </c>
    </row>
    <row r="15" spans="1:8" s="11" customFormat="1" ht="15.75" customHeight="1">
      <c r="A15" s="235" t="s">
        <v>2777</v>
      </c>
      <c r="B15" s="236"/>
      <c r="C15" s="237">
        <f>SUM(C9:C12)</f>
        <v>7050</v>
      </c>
      <c r="D15" s="237">
        <f>SUM(D9:D12)</f>
        <v>7050</v>
      </c>
      <c r="E15" s="237">
        <f>SUM(E9:E12)</f>
        <v>0</v>
      </c>
      <c r="F15" s="237">
        <f>SUM(F9:F12)</f>
        <v>0</v>
      </c>
      <c r="G15" s="237">
        <f>SUM(C15+E15)</f>
        <v>7050</v>
      </c>
      <c r="H15" s="237">
        <f>SUM(D15+F15)</f>
        <v>7050</v>
      </c>
    </row>
    <row r="16" spans="1:8" s="11" customFormat="1" ht="12.75" customHeight="1">
      <c r="A16" s="238" t="s">
        <v>4087</v>
      </c>
      <c r="B16" s="239"/>
      <c r="C16" s="1114"/>
      <c r="D16" s="1114"/>
      <c r="E16" s="1114"/>
      <c r="F16" s="1114"/>
      <c r="G16" s="239"/>
      <c r="H16" s="1115"/>
    </row>
    <row r="17" spans="1:8" s="11" customFormat="1" ht="24.75" customHeight="1">
      <c r="A17" s="242" t="s">
        <v>4083</v>
      </c>
      <c r="B17" s="243" t="s">
        <v>4084</v>
      </c>
      <c r="C17" s="1217"/>
      <c r="D17" s="1103"/>
      <c r="E17" s="244"/>
      <c r="F17" s="24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17"/>
      <c r="D18" s="1103"/>
      <c r="E18" s="244"/>
      <c r="F18" s="244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217"/>
      <c r="D19" s="1103"/>
      <c r="E19" s="244"/>
      <c r="F19" s="244"/>
      <c r="G19" s="237">
        <f t="shared" si="1"/>
        <v>0</v>
      </c>
      <c r="H19" s="237">
        <f t="shared" si="1"/>
        <v>0</v>
      </c>
    </row>
    <row r="20" spans="1:8" s="11" customFormat="1" ht="16.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 ht="16.5" customHeight="1">
      <c r="A21" s="235" t="s">
        <v>4088</v>
      </c>
      <c r="B21" s="236"/>
      <c r="C21" s="1230">
        <f>SUM(C15+C20)</f>
        <v>7050</v>
      </c>
      <c r="D21" s="245">
        <f>SUM(D15+D20)</f>
        <v>7050</v>
      </c>
      <c r="E21" s="245">
        <f>SUM(E15+E20)</f>
        <v>0</v>
      </c>
      <c r="F21" s="245">
        <f>SUM(F15+F20)</f>
        <v>0</v>
      </c>
      <c r="G21" s="1231">
        <f t="shared" si="1"/>
        <v>7050</v>
      </c>
      <c r="H21" s="237">
        <f t="shared" si="1"/>
        <v>7050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H22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L14" sqref="L14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10.28515625" style="6" customWidth="1"/>
    <col min="4" max="4" width="8.28515625" style="5" customWidth="1"/>
    <col min="5" max="5" width="8.28515625" style="6" customWidth="1"/>
    <col min="6" max="6" width="9.7109375" style="5" customWidth="1"/>
    <col min="7" max="7" width="8.5703125" style="6" customWidth="1"/>
    <col min="8" max="8" width="8.710937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921"/>
      <c r="G2" s="103"/>
    </row>
    <row r="3" spans="1:8">
      <c r="A3" s="100"/>
      <c r="B3" s="101"/>
      <c r="C3" s="1118" t="s">
        <v>7797</v>
      </c>
      <c r="D3" s="921"/>
      <c r="E3" s="102"/>
      <c r="F3" s="921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4097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51" t="s">
        <v>2777</v>
      </c>
      <c r="H7" s="1453"/>
    </row>
    <row r="8" spans="1:8" ht="32.25" customHeight="1" thickBot="1">
      <c r="A8" s="1418"/>
      <c r="B8" s="1452"/>
      <c r="C8" s="902" t="s">
        <v>7590</v>
      </c>
      <c r="D8" s="1211" t="s">
        <v>7787</v>
      </c>
      <c r="E8" s="1234" t="s">
        <v>7590</v>
      </c>
      <c r="F8" s="1211" t="s">
        <v>7787</v>
      </c>
      <c r="G8" s="902" t="s">
        <v>7590</v>
      </c>
      <c r="H8" s="1211" t="s">
        <v>7787</v>
      </c>
    </row>
    <row r="9" spans="1:8" ht="32.25" customHeight="1" thickTop="1">
      <c r="A9" s="47" t="s">
        <v>4083</v>
      </c>
      <c r="B9" s="249" t="s">
        <v>4084</v>
      </c>
      <c r="C9" s="1113">
        <v>4949</v>
      </c>
      <c r="D9" s="1113">
        <v>4949</v>
      </c>
      <c r="E9" s="1235"/>
      <c r="F9" s="1235"/>
      <c r="G9" s="142">
        <f t="shared" ref="G9:H14" si="0">C9+E9</f>
        <v>4949</v>
      </c>
      <c r="H9" s="142">
        <f t="shared" si="0"/>
        <v>4949</v>
      </c>
    </row>
    <row r="10" spans="1:8" ht="34.5" customHeight="1">
      <c r="A10" s="47" t="s">
        <v>4085</v>
      </c>
      <c r="B10" s="48" t="s">
        <v>4086</v>
      </c>
      <c r="C10" s="1104">
        <v>4040</v>
      </c>
      <c r="D10" s="1104">
        <v>4040</v>
      </c>
      <c r="E10" s="1236"/>
      <c r="F10" s="1236"/>
      <c r="G10" s="1222">
        <f t="shared" si="0"/>
        <v>4040</v>
      </c>
      <c r="H10" s="1222">
        <f t="shared" si="0"/>
        <v>4040</v>
      </c>
    </row>
    <row r="11" spans="1:8" ht="11.1" customHeight="1">
      <c r="A11" s="233"/>
      <c r="B11" s="250"/>
      <c r="C11" s="244"/>
      <c r="D11" s="244"/>
      <c r="E11" s="1225"/>
      <c r="F11" s="1225"/>
      <c r="G11" s="1222">
        <f t="shared" si="0"/>
        <v>0</v>
      </c>
      <c r="H11" s="1222">
        <f t="shared" si="0"/>
        <v>0</v>
      </c>
    </row>
    <row r="12" spans="1:8" ht="11.1" customHeight="1">
      <c r="A12" s="233"/>
      <c r="B12" s="234"/>
      <c r="C12" s="244"/>
      <c r="D12" s="244"/>
      <c r="E12" s="1225"/>
      <c r="F12" s="1225"/>
      <c r="G12" s="1222">
        <f t="shared" si="0"/>
        <v>0</v>
      </c>
      <c r="H12" s="1222">
        <f t="shared" si="0"/>
        <v>0</v>
      </c>
    </row>
    <row r="13" spans="1:8" ht="11.1" customHeight="1">
      <c r="A13" s="233"/>
      <c r="B13" s="234"/>
      <c r="C13" s="244"/>
      <c r="D13" s="244"/>
      <c r="E13" s="1225"/>
      <c r="F13" s="1225"/>
      <c r="G13" s="1222">
        <f t="shared" si="0"/>
        <v>0</v>
      </c>
      <c r="H13" s="1222">
        <f t="shared" si="0"/>
        <v>0</v>
      </c>
    </row>
    <row r="14" spans="1:8" s="11" customFormat="1" ht="11.1" customHeight="1">
      <c r="A14" s="233"/>
      <c r="B14" s="234"/>
      <c r="C14" s="244"/>
      <c r="D14" s="244"/>
      <c r="E14" s="1225"/>
      <c r="F14" s="1225"/>
      <c r="G14" s="1222">
        <f t="shared" si="0"/>
        <v>0</v>
      </c>
      <c r="H14" s="1222">
        <f t="shared" si="0"/>
        <v>0</v>
      </c>
    </row>
    <row r="15" spans="1:8" s="11" customFormat="1" ht="16.5" customHeight="1">
      <c r="A15" s="235" t="s">
        <v>2777</v>
      </c>
      <c r="B15" s="236"/>
      <c r="C15" s="237">
        <f>SUM(C9:C12)</f>
        <v>8989</v>
      </c>
      <c r="D15" s="237">
        <f>SUM(D9:D12)</f>
        <v>8989</v>
      </c>
      <c r="E15" s="775">
        <f>SUM(E9:E12)</f>
        <v>0</v>
      </c>
      <c r="F15" s="775">
        <f>SUM(F9:F12)</f>
        <v>0</v>
      </c>
      <c r="G15" s="237">
        <f>SUM(C15+E15)</f>
        <v>8989</v>
      </c>
      <c r="H15" s="237">
        <f>SUM(D15+F15)</f>
        <v>8989</v>
      </c>
    </row>
    <row r="16" spans="1:8" s="11" customFormat="1" ht="12.75" customHeight="1">
      <c r="A16" s="238" t="s">
        <v>4087</v>
      </c>
      <c r="B16" s="239"/>
      <c r="C16" s="1114"/>
      <c r="D16" s="1114"/>
      <c r="E16" s="1114"/>
      <c r="F16" s="1114"/>
      <c r="G16" s="240"/>
      <c r="H16" s="240"/>
    </row>
    <row r="17" spans="1:8" s="11" customFormat="1" ht="24.75" customHeight="1">
      <c r="A17" s="242" t="s">
        <v>4083</v>
      </c>
      <c r="B17" s="243" t="s">
        <v>4084</v>
      </c>
      <c r="C17" s="1222"/>
      <c r="D17" s="1103"/>
      <c r="E17" s="1225"/>
      <c r="F17" s="1225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22"/>
      <c r="D18" s="1103"/>
      <c r="E18" s="1225"/>
      <c r="F18" s="1225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222"/>
      <c r="D19" s="1103"/>
      <c r="E19" s="1225"/>
      <c r="F19" s="1225"/>
      <c r="G19" s="237">
        <f t="shared" si="1"/>
        <v>0</v>
      </c>
      <c r="H19" s="237">
        <f t="shared" si="1"/>
        <v>0</v>
      </c>
    </row>
    <row r="20" spans="1:8" s="11" customFormat="1" ht="13.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1225">
        <f>SUM(E17:E19)</f>
        <v>0</v>
      </c>
      <c r="F20" s="1225">
        <f>SUM(F17:F19)</f>
        <v>0</v>
      </c>
      <c r="G20" s="237">
        <f t="shared" si="1"/>
        <v>0</v>
      </c>
      <c r="H20" s="237">
        <f t="shared" si="1"/>
        <v>0</v>
      </c>
    </row>
    <row r="21" spans="1:8" ht="15.75" customHeight="1">
      <c r="A21" s="235" t="s">
        <v>4088</v>
      </c>
      <c r="B21" s="236"/>
      <c r="C21" s="245">
        <f>SUM(C15+C20)</f>
        <v>8989</v>
      </c>
      <c r="D21" s="245">
        <f>SUM(D15+D20)</f>
        <v>8989</v>
      </c>
      <c r="E21" s="1237">
        <f>SUM(E15+E20)</f>
        <v>0</v>
      </c>
      <c r="F21" s="1237">
        <f>SUM(F15+F20)</f>
        <v>0</v>
      </c>
      <c r="G21" s="237">
        <f t="shared" si="1"/>
        <v>8989</v>
      </c>
      <c r="H21" s="237">
        <f t="shared" si="1"/>
        <v>8989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H22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opLeftCell="A7" zoomScale="75" zoomScaleSheetLayoutView="100" workbookViewId="0">
      <selection activeCell="AK15" sqref="AK15"/>
    </sheetView>
  </sheetViews>
  <sheetFormatPr defaultColWidth="9.140625" defaultRowHeight="15.75"/>
  <cols>
    <col min="1" max="1" width="25.140625" style="931" customWidth="1"/>
    <col min="2" max="2" width="9.28515625" style="931" customWidth="1"/>
    <col min="3" max="3" width="8.140625" style="931" customWidth="1"/>
    <col min="4" max="4" width="8.7109375" style="931" customWidth="1"/>
    <col min="5" max="5" width="4.140625" style="931" customWidth="1"/>
    <col min="6" max="11" width="4" style="931" customWidth="1"/>
    <col min="12" max="14" width="4" style="929" customWidth="1"/>
    <col min="15" max="15" width="4" style="930" customWidth="1"/>
    <col min="16" max="17" width="4" style="931" customWidth="1"/>
    <col min="18" max="19" width="4" style="929" customWidth="1"/>
    <col min="20" max="20" width="4" style="930" customWidth="1"/>
    <col min="21" max="22" width="4" style="931" customWidth="1"/>
    <col min="23" max="23" width="4" style="932" customWidth="1"/>
    <col min="24" max="24" width="4" style="931" customWidth="1"/>
    <col min="25" max="25" width="4.85546875" style="931" customWidth="1"/>
    <col min="26" max="32" width="4" style="931" customWidth="1"/>
    <col min="33" max="16384" width="9.140625" style="931"/>
  </cols>
  <sheetData>
    <row r="1" spans="1:32" ht="15.75" customHeight="1">
      <c r="A1" s="924"/>
      <c r="B1" s="925" t="s">
        <v>1240</v>
      </c>
      <c r="C1" s="926" t="s">
        <v>7047</v>
      </c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8"/>
    </row>
    <row r="2" spans="1:32" ht="15.75" customHeight="1">
      <c r="A2" s="924"/>
      <c r="B2" s="925" t="s">
        <v>1242</v>
      </c>
      <c r="C2" s="926" t="s">
        <v>7809</v>
      </c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8"/>
    </row>
    <row r="3" spans="1:32">
      <c r="A3" s="924"/>
      <c r="B3" s="925" t="s">
        <v>1243</v>
      </c>
      <c r="C3" s="926" t="s">
        <v>7810</v>
      </c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8"/>
    </row>
    <row r="4" spans="1:32">
      <c r="A4" s="924"/>
      <c r="B4" s="925" t="s">
        <v>1244</v>
      </c>
      <c r="C4" s="746" t="s">
        <v>4533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4"/>
    </row>
    <row r="5" spans="1:32" ht="12.75" customHeight="1">
      <c r="A5" s="935"/>
      <c r="C5" s="936"/>
      <c r="D5" s="937"/>
      <c r="E5" s="937"/>
      <c r="F5" s="937"/>
      <c r="G5" s="937"/>
      <c r="H5" s="937"/>
      <c r="I5" s="937"/>
      <c r="J5" s="937"/>
    </row>
    <row r="6" spans="1:32" s="1053" customFormat="1" ht="34.5" customHeight="1">
      <c r="A6" s="1391" t="s">
        <v>1245</v>
      </c>
      <c r="B6" s="1389" t="s">
        <v>7811</v>
      </c>
      <c r="C6" s="1389" t="s">
        <v>7812</v>
      </c>
      <c r="D6" s="1389" t="s">
        <v>7813</v>
      </c>
      <c r="E6" s="1388" t="s">
        <v>1246</v>
      </c>
      <c r="F6" s="1388"/>
      <c r="G6" s="1388"/>
      <c r="H6" s="1388"/>
      <c r="I6" s="1391" t="s">
        <v>1247</v>
      </c>
      <c r="J6" s="1391"/>
      <c r="K6" s="1391"/>
      <c r="L6" s="1391"/>
      <c r="M6" s="1391"/>
      <c r="N6" s="1391"/>
      <c r="O6" s="1391"/>
      <c r="P6" s="1391"/>
      <c r="Q6" s="1391"/>
      <c r="R6" s="1391"/>
      <c r="S6" s="1391"/>
      <c r="T6" s="1391"/>
      <c r="U6" s="1391"/>
      <c r="V6" s="1391"/>
      <c r="W6" s="1391"/>
      <c r="X6" s="1391"/>
      <c r="Y6" s="1391"/>
      <c r="Z6" s="1391"/>
      <c r="AA6" s="1391"/>
      <c r="AB6" s="1391"/>
      <c r="AC6" s="1391"/>
      <c r="AD6" s="1388" t="s">
        <v>1248</v>
      </c>
      <c r="AE6" s="1388"/>
      <c r="AF6" s="1388"/>
    </row>
    <row r="7" spans="1:32" s="937" customFormat="1" ht="47.25" customHeight="1">
      <c r="A7" s="1391"/>
      <c r="B7" s="1389"/>
      <c r="C7" s="1389"/>
      <c r="D7" s="1389"/>
      <c r="E7" s="1389" t="s">
        <v>1249</v>
      </c>
      <c r="F7" s="1389" t="s">
        <v>1250</v>
      </c>
      <c r="G7" s="1389" t="s">
        <v>4538</v>
      </c>
      <c r="H7" s="1392" t="s">
        <v>4539</v>
      </c>
      <c r="I7" s="1389" t="s">
        <v>4540</v>
      </c>
      <c r="J7" s="1389" t="s">
        <v>4541</v>
      </c>
      <c r="K7" s="1389" t="s">
        <v>4542</v>
      </c>
      <c r="L7" s="1390" t="s">
        <v>4543</v>
      </c>
      <c r="M7" s="1390"/>
      <c r="N7" s="1390"/>
      <c r="O7" s="1390"/>
      <c r="P7" s="1390"/>
      <c r="Q7" s="1389" t="s">
        <v>4544</v>
      </c>
      <c r="R7" s="1389" t="s">
        <v>4545</v>
      </c>
      <c r="S7" s="1388" t="s">
        <v>4546</v>
      </c>
      <c r="T7" s="1388"/>
      <c r="U7" s="1388"/>
      <c r="V7" s="1388"/>
      <c r="W7" s="1388"/>
      <c r="X7" s="1388"/>
      <c r="Y7" s="1389" t="s">
        <v>4547</v>
      </c>
      <c r="Z7" s="1389" t="s">
        <v>4548</v>
      </c>
      <c r="AA7" s="1389" t="s">
        <v>73</v>
      </c>
      <c r="AB7" s="1389" t="s">
        <v>4549</v>
      </c>
      <c r="AC7" s="1389" t="s">
        <v>4550</v>
      </c>
      <c r="AD7" s="1388"/>
      <c r="AE7" s="1388"/>
      <c r="AF7" s="1388"/>
    </row>
    <row r="8" spans="1:32" s="937" customFormat="1" ht="87" customHeight="1">
      <c r="A8" s="1391"/>
      <c r="B8" s="1389"/>
      <c r="C8" s="1389"/>
      <c r="D8" s="1389"/>
      <c r="E8" s="1389"/>
      <c r="F8" s="1389"/>
      <c r="G8" s="1389"/>
      <c r="H8" s="1392"/>
      <c r="I8" s="1389"/>
      <c r="J8" s="1389"/>
      <c r="K8" s="1389"/>
      <c r="L8" s="1197" t="s">
        <v>1249</v>
      </c>
      <c r="M8" s="1197" t="s">
        <v>1250</v>
      </c>
      <c r="N8" s="1197" t="s">
        <v>4538</v>
      </c>
      <c r="O8" s="1197" t="s">
        <v>4549</v>
      </c>
      <c r="P8" s="1198" t="s">
        <v>4551</v>
      </c>
      <c r="Q8" s="1389"/>
      <c r="R8" s="1389"/>
      <c r="S8" s="1197" t="s">
        <v>4552</v>
      </c>
      <c r="T8" s="1197" t="s">
        <v>1250</v>
      </c>
      <c r="U8" s="1197" t="s">
        <v>4553</v>
      </c>
      <c r="V8" s="1198" t="s">
        <v>4554</v>
      </c>
      <c r="W8" s="1198" t="s">
        <v>4555</v>
      </c>
      <c r="X8" s="1198" t="s">
        <v>4556</v>
      </c>
      <c r="Y8" s="1389"/>
      <c r="Z8" s="1389"/>
      <c r="AA8" s="1389"/>
      <c r="AB8" s="1389"/>
      <c r="AC8" s="1389"/>
      <c r="AD8" s="1197" t="s">
        <v>4557</v>
      </c>
      <c r="AE8" s="1197" t="s">
        <v>4558</v>
      </c>
      <c r="AF8" s="1197" t="s">
        <v>4559</v>
      </c>
    </row>
    <row r="9" spans="1:32" s="961" customFormat="1" ht="21.75" customHeight="1">
      <c r="A9" s="938" t="s">
        <v>7048</v>
      </c>
      <c r="B9" s="939">
        <v>1507</v>
      </c>
      <c r="C9" s="939">
        <v>12233</v>
      </c>
      <c r="D9" s="1203">
        <f t="shared" ref="D9:D29" si="0">SUM(C9/H9/365*100)</f>
        <v>58.798365777457342</v>
      </c>
      <c r="E9" s="940">
        <v>51</v>
      </c>
      <c r="F9" s="940">
        <v>6</v>
      </c>
      <c r="G9" s="940"/>
      <c r="H9" s="941">
        <f>SUM(E9:G9)</f>
        <v>57</v>
      </c>
      <c r="I9" s="942">
        <v>9</v>
      </c>
      <c r="J9" s="942">
        <v>1</v>
      </c>
      <c r="K9" s="942">
        <v>8</v>
      </c>
      <c r="L9" s="943">
        <v>9</v>
      </c>
      <c r="M9" s="943">
        <v>2</v>
      </c>
      <c r="N9" s="943"/>
      <c r="O9" s="943">
        <v>2</v>
      </c>
      <c r="P9" s="944">
        <f>SUM(L9:O9)</f>
        <v>13</v>
      </c>
      <c r="Q9" s="945">
        <f>I9-P9</f>
        <v>-4</v>
      </c>
      <c r="R9" s="942">
        <v>31</v>
      </c>
      <c r="S9" s="946">
        <v>26</v>
      </c>
      <c r="T9" s="943">
        <v>12</v>
      </c>
      <c r="U9" s="943"/>
      <c r="V9" s="943">
        <v>4</v>
      </c>
      <c r="W9" s="943">
        <v>4</v>
      </c>
      <c r="X9" s="944">
        <f>SUM(S9:W9)</f>
        <v>46</v>
      </c>
      <c r="Y9" s="945">
        <f>R9-X9</f>
        <v>-15</v>
      </c>
      <c r="Z9" s="947"/>
      <c r="AA9" s="948"/>
      <c r="AB9" s="940"/>
      <c r="AC9" s="949">
        <f>Z9-(AA9+AB9)</f>
        <v>0</v>
      </c>
      <c r="AD9" s="950"/>
      <c r="AE9" s="950"/>
      <c r="AF9" s="950"/>
    </row>
    <row r="10" spans="1:32" s="961" customFormat="1">
      <c r="A10" s="938" t="s">
        <v>7049</v>
      </c>
      <c r="B10" s="951">
        <v>0</v>
      </c>
      <c r="C10" s="951">
        <v>0</v>
      </c>
      <c r="D10" s="1203" t="e">
        <f t="shared" si="0"/>
        <v>#DIV/0!</v>
      </c>
      <c r="E10" s="940"/>
      <c r="F10" s="940"/>
      <c r="G10" s="940"/>
      <c r="H10" s="941">
        <f>SUM(E10:G10)</f>
        <v>0</v>
      </c>
      <c r="I10" s="947">
        <v>0</v>
      </c>
      <c r="J10" s="947">
        <v>0</v>
      </c>
      <c r="K10" s="947">
        <v>0</v>
      </c>
      <c r="L10" s="943"/>
      <c r="M10" s="943"/>
      <c r="N10" s="943"/>
      <c r="O10" s="943"/>
      <c r="P10" s="944">
        <f>SUM(L10:O10)</f>
        <v>0</v>
      </c>
      <c r="Q10" s="945">
        <f t="shared" ref="Q10:Q27" si="1">I10-P10</f>
        <v>0</v>
      </c>
      <c r="R10" s="947">
        <v>0</v>
      </c>
      <c r="S10" s="946"/>
      <c r="T10" s="943"/>
      <c r="U10" s="943"/>
      <c r="V10" s="943"/>
      <c r="W10" s="943"/>
      <c r="X10" s="944">
        <f>SUM(S10:W10)</f>
        <v>0</v>
      </c>
      <c r="Y10" s="945">
        <f t="shared" ref="Y10:Y30" si="2">R10-X10</f>
        <v>0</v>
      </c>
      <c r="Z10" s="947"/>
      <c r="AA10" s="940"/>
      <c r="AB10" s="940"/>
      <c r="AC10" s="949">
        <f t="shared" ref="AC10:AC30" si="3">Z10-(AA10+AB10)</f>
        <v>0</v>
      </c>
      <c r="AD10" s="950"/>
      <c r="AE10" s="950"/>
      <c r="AF10" s="950"/>
    </row>
    <row r="11" spans="1:32" s="961" customFormat="1" ht="24">
      <c r="A11" s="952" t="s">
        <v>7050</v>
      </c>
      <c r="B11" s="939">
        <v>220</v>
      </c>
      <c r="C11" s="939">
        <v>2184</v>
      </c>
      <c r="D11" s="1203">
        <f t="shared" si="0"/>
        <v>46.027397260273972</v>
      </c>
      <c r="E11" s="940">
        <v>13</v>
      </c>
      <c r="F11" s="940"/>
      <c r="G11" s="940"/>
      <c r="H11" s="941">
        <f t="shared" ref="H11:H25" si="4">SUM(E11:G11)</f>
        <v>13</v>
      </c>
      <c r="I11" s="942">
        <v>2</v>
      </c>
      <c r="J11" s="942">
        <v>1</v>
      </c>
      <c r="K11" s="942">
        <v>1</v>
      </c>
      <c r="L11" s="943">
        <v>2</v>
      </c>
      <c r="M11" s="943"/>
      <c r="N11" s="943"/>
      <c r="O11" s="943">
        <v>1</v>
      </c>
      <c r="P11" s="944">
        <f t="shared" ref="P11:P25" si="5">SUM(L11:O11)</f>
        <v>3</v>
      </c>
      <c r="Q11" s="945">
        <f t="shared" si="1"/>
        <v>-1</v>
      </c>
      <c r="R11" s="942">
        <v>9</v>
      </c>
      <c r="S11" s="946">
        <v>6</v>
      </c>
      <c r="T11" s="943"/>
      <c r="U11" s="953"/>
      <c r="V11" s="953">
        <v>1</v>
      </c>
      <c r="W11" s="953">
        <v>2</v>
      </c>
      <c r="X11" s="954">
        <f t="shared" ref="X11:X25" si="6">SUM(S11:W11)</f>
        <v>9</v>
      </c>
      <c r="Y11" s="955">
        <f t="shared" si="2"/>
        <v>0</v>
      </c>
      <c r="Z11" s="947"/>
      <c r="AA11" s="956"/>
      <c r="AB11" s="940"/>
      <c r="AC11" s="949">
        <f t="shared" si="3"/>
        <v>0</v>
      </c>
      <c r="AD11" s="950"/>
      <c r="AE11" s="950"/>
      <c r="AF11" s="950"/>
    </row>
    <row r="12" spans="1:32" s="961" customFormat="1" ht="25.5">
      <c r="A12" s="938" t="s">
        <v>7051</v>
      </c>
      <c r="B12" s="939">
        <v>238</v>
      </c>
      <c r="C12" s="939">
        <v>1779</v>
      </c>
      <c r="D12" s="1203">
        <f t="shared" si="0"/>
        <v>48.739726027397261</v>
      </c>
      <c r="E12" s="940">
        <v>10</v>
      </c>
      <c r="F12" s="940"/>
      <c r="G12" s="940"/>
      <c r="H12" s="941">
        <f t="shared" si="4"/>
        <v>10</v>
      </c>
      <c r="I12" s="942">
        <v>3</v>
      </c>
      <c r="J12" s="942">
        <v>0</v>
      </c>
      <c r="K12" s="942">
        <v>2</v>
      </c>
      <c r="L12" s="943">
        <v>2</v>
      </c>
      <c r="M12" s="943"/>
      <c r="N12" s="943"/>
      <c r="O12" s="943"/>
      <c r="P12" s="944">
        <f t="shared" si="5"/>
        <v>2</v>
      </c>
      <c r="Q12" s="945">
        <f t="shared" si="1"/>
        <v>1</v>
      </c>
      <c r="R12" s="942">
        <v>9</v>
      </c>
      <c r="S12" s="946">
        <v>5</v>
      </c>
      <c r="T12" s="943"/>
      <c r="U12" s="943"/>
      <c r="V12" s="943">
        <v>1</v>
      </c>
      <c r="W12" s="943"/>
      <c r="X12" s="944">
        <f t="shared" si="6"/>
        <v>6</v>
      </c>
      <c r="Y12" s="945">
        <f t="shared" si="2"/>
        <v>3</v>
      </c>
      <c r="Z12" s="947"/>
      <c r="AA12" s="956"/>
      <c r="AB12" s="940"/>
      <c r="AC12" s="949">
        <f t="shared" si="3"/>
        <v>0</v>
      </c>
      <c r="AD12" s="950"/>
      <c r="AE12" s="950"/>
      <c r="AF12" s="950"/>
    </row>
    <row r="13" spans="1:32" s="961" customFormat="1">
      <c r="A13" s="938" t="s">
        <v>7052</v>
      </c>
      <c r="B13" s="951">
        <v>0</v>
      </c>
      <c r="C13" s="951">
        <v>0</v>
      </c>
      <c r="D13" s="1203" t="e">
        <f t="shared" si="0"/>
        <v>#DIV/0!</v>
      </c>
      <c r="E13" s="940"/>
      <c r="F13" s="940"/>
      <c r="G13" s="940"/>
      <c r="H13" s="941">
        <f t="shared" si="4"/>
        <v>0</v>
      </c>
      <c r="I13" s="947">
        <v>0</v>
      </c>
      <c r="J13" s="947">
        <v>0</v>
      </c>
      <c r="K13" s="947">
        <v>0</v>
      </c>
      <c r="L13" s="943"/>
      <c r="M13" s="943"/>
      <c r="N13" s="943"/>
      <c r="O13" s="943">
        <v>1</v>
      </c>
      <c r="P13" s="944">
        <f t="shared" si="5"/>
        <v>1</v>
      </c>
      <c r="Q13" s="945">
        <f t="shared" si="1"/>
        <v>-1</v>
      </c>
      <c r="R13" s="947">
        <v>0</v>
      </c>
      <c r="S13" s="946"/>
      <c r="T13" s="943"/>
      <c r="U13" s="943"/>
      <c r="V13" s="943"/>
      <c r="W13" s="943">
        <v>1</v>
      </c>
      <c r="X13" s="944">
        <f t="shared" si="6"/>
        <v>1</v>
      </c>
      <c r="Y13" s="945">
        <f t="shared" si="2"/>
        <v>-1</v>
      </c>
      <c r="Z13" s="947"/>
      <c r="AA13" s="956"/>
      <c r="AB13" s="940"/>
      <c r="AC13" s="949">
        <f t="shared" si="3"/>
        <v>0</v>
      </c>
      <c r="AD13" s="950"/>
      <c r="AE13" s="950"/>
      <c r="AF13" s="950"/>
    </row>
    <row r="14" spans="1:32" s="961" customFormat="1" ht="27.75" customHeight="1">
      <c r="A14" s="938" t="s">
        <v>7053</v>
      </c>
      <c r="B14" s="939">
        <v>358</v>
      </c>
      <c r="C14" s="939">
        <v>2475</v>
      </c>
      <c r="D14" s="1203">
        <f t="shared" si="0"/>
        <v>33.904109589041099</v>
      </c>
      <c r="E14" s="940">
        <v>20</v>
      </c>
      <c r="F14" s="940"/>
      <c r="G14" s="940"/>
      <c r="H14" s="941">
        <f t="shared" si="4"/>
        <v>20</v>
      </c>
      <c r="I14" s="942">
        <v>4</v>
      </c>
      <c r="J14" s="942">
        <v>1</v>
      </c>
      <c r="K14" s="942">
        <v>3</v>
      </c>
      <c r="L14" s="943">
        <v>4</v>
      </c>
      <c r="M14" s="943"/>
      <c r="N14" s="943"/>
      <c r="O14" s="943"/>
      <c r="P14" s="944">
        <f t="shared" si="5"/>
        <v>4</v>
      </c>
      <c r="Q14" s="945">
        <f t="shared" si="1"/>
        <v>0</v>
      </c>
      <c r="R14" s="942">
        <v>10</v>
      </c>
      <c r="S14" s="946">
        <v>10</v>
      </c>
      <c r="T14" s="943"/>
      <c r="U14" s="943"/>
      <c r="V14" s="943">
        <v>2</v>
      </c>
      <c r="W14" s="943"/>
      <c r="X14" s="944">
        <f t="shared" si="6"/>
        <v>12</v>
      </c>
      <c r="Y14" s="945">
        <f t="shared" si="2"/>
        <v>-2</v>
      </c>
      <c r="Z14" s="942"/>
      <c r="AA14" s="956">
        <v>1</v>
      </c>
      <c r="AB14" s="940"/>
      <c r="AC14" s="949">
        <f t="shared" si="3"/>
        <v>-1</v>
      </c>
      <c r="AD14" s="950"/>
      <c r="AE14" s="950"/>
      <c r="AF14" s="950"/>
    </row>
    <row r="15" spans="1:32" s="961" customFormat="1" ht="24" customHeight="1">
      <c r="A15" s="938" t="s">
        <v>7054</v>
      </c>
      <c r="B15" s="939">
        <v>658</v>
      </c>
      <c r="C15" s="939">
        <v>2518</v>
      </c>
      <c r="D15" s="1203">
        <f t="shared" si="0"/>
        <v>43.11643835616438</v>
      </c>
      <c r="E15" s="940">
        <v>16</v>
      </c>
      <c r="F15" s="940"/>
      <c r="G15" s="940"/>
      <c r="H15" s="941">
        <f t="shared" si="4"/>
        <v>16</v>
      </c>
      <c r="I15" s="942">
        <v>8</v>
      </c>
      <c r="J15" s="942">
        <v>1</v>
      </c>
      <c r="K15" s="942">
        <v>7</v>
      </c>
      <c r="L15" s="943">
        <v>3</v>
      </c>
      <c r="M15" s="943"/>
      <c r="N15" s="943"/>
      <c r="O15" s="943"/>
      <c r="P15" s="944">
        <f t="shared" si="5"/>
        <v>3</v>
      </c>
      <c r="Q15" s="945">
        <f t="shared" si="1"/>
        <v>5</v>
      </c>
      <c r="R15" s="942">
        <v>11</v>
      </c>
      <c r="S15" s="946">
        <v>10</v>
      </c>
      <c r="T15" s="943"/>
      <c r="U15" s="943"/>
      <c r="V15" s="943">
        <v>1</v>
      </c>
      <c r="W15" s="943"/>
      <c r="X15" s="944">
        <f t="shared" si="6"/>
        <v>11</v>
      </c>
      <c r="Y15" s="945">
        <f t="shared" si="2"/>
        <v>0</v>
      </c>
      <c r="Z15" s="947"/>
      <c r="AA15" s="956">
        <v>1</v>
      </c>
      <c r="AB15" s="940"/>
      <c r="AC15" s="949">
        <f t="shared" si="3"/>
        <v>-1</v>
      </c>
      <c r="AD15" s="950"/>
      <c r="AE15" s="950"/>
      <c r="AF15" s="950"/>
    </row>
    <row r="16" spans="1:32" s="961" customFormat="1">
      <c r="A16" s="938" t="s">
        <v>7055</v>
      </c>
      <c r="B16" s="1205">
        <v>458</v>
      </c>
      <c r="C16" s="1205">
        <v>1902</v>
      </c>
      <c r="D16" s="1203" t="e">
        <f t="shared" si="0"/>
        <v>#DIV/0!</v>
      </c>
      <c r="E16" s="940" t="s">
        <v>4561</v>
      </c>
      <c r="F16" s="940" t="s">
        <v>4562</v>
      </c>
      <c r="G16" s="940"/>
      <c r="H16" s="941">
        <f t="shared" si="4"/>
        <v>0</v>
      </c>
      <c r="I16" s="950">
        <v>0</v>
      </c>
      <c r="J16" s="950">
        <v>0</v>
      </c>
      <c r="K16" s="950">
        <v>0</v>
      </c>
      <c r="L16" s="943">
        <v>2</v>
      </c>
      <c r="M16" s="943"/>
      <c r="N16" s="943"/>
      <c r="O16" s="943"/>
      <c r="P16" s="944">
        <f t="shared" si="5"/>
        <v>2</v>
      </c>
      <c r="Q16" s="945">
        <f t="shared" si="1"/>
        <v>-2</v>
      </c>
      <c r="R16" s="942">
        <v>11</v>
      </c>
      <c r="S16" s="946">
        <v>14</v>
      </c>
      <c r="T16" s="943"/>
      <c r="U16" s="943"/>
      <c r="V16" s="943"/>
      <c r="W16" s="943"/>
      <c r="X16" s="944">
        <f t="shared" si="6"/>
        <v>14</v>
      </c>
      <c r="Y16" s="945">
        <f t="shared" si="2"/>
        <v>-3</v>
      </c>
      <c r="Z16" s="947"/>
      <c r="AA16" s="956"/>
      <c r="AB16" s="940"/>
      <c r="AC16" s="949">
        <f t="shared" si="3"/>
        <v>0</v>
      </c>
      <c r="AD16" s="950"/>
      <c r="AE16" s="950"/>
      <c r="AF16" s="950"/>
    </row>
    <row r="17" spans="1:32" s="961" customFormat="1" ht="27" customHeight="1">
      <c r="A17" s="938" t="s">
        <v>7056</v>
      </c>
      <c r="B17" s="939">
        <v>246</v>
      </c>
      <c r="C17" s="939">
        <v>4828</v>
      </c>
      <c r="D17" s="1203">
        <f t="shared" si="0"/>
        <v>44.091324200913249</v>
      </c>
      <c r="E17" s="940">
        <v>30</v>
      </c>
      <c r="F17" s="940"/>
      <c r="G17" s="940"/>
      <c r="H17" s="941">
        <f t="shared" si="4"/>
        <v>30</v>
      </c>
      <c r="I17" s="942">
        <v>4</v>
      </c>
      <c r="J17" s="942">
        <v>2</v>
      </c>
      <c r="K17" s="942">
        <v>2</v>
      </c>
      <c r="L17" s="943">
        <v>5</v>
      </c>
      <c r="M17" s="943"/>
      <c r="N17" s="943"/>
      <c r="O17" s="943">
        <v>1</v>
      </c>
      <c r="P17" s="944">
        <f t="shared" si="5"/>
        <v>6</v>
      </c>
      <c r="Q17" s="945">
        <f t="shared" si="1"/>
        <v>-2</v>
      </c>
      <c r="R17" s="942">
        <v>14</v>
      </c>
      <c r="S17" s="946">
        <v>11</v>
      </c>
      <c r="T17" s="943"/>
      <c r="U17" s="943"/>
      <c r="V17" s="943">
        <v>4</v>
      </c>
      <c r="W17" s="943">
        <v>1</v>
      </c>
      <c r="X17" s="944">
        <f t="shared" si="6"/>
        <v>16</v>
      </c>
      <c r="Y17" s="945">
        <f t="shared" si="2"/>
        <v>-2</v>
      </c>
      <c r="Z17" s="942">
        <v>2</v>
      </c>
      <c r="AA17" s="956">
        <v>1</v>
      </c>
      <c r="AB17" s="940"/>
      <c r="AC17" s="949">
        <f t="shared" si="3"/>
        <v>1</v>
      </c>
      <c r="AD17" s="950"/>
      <c r="AE17" s="950"/>
      <c r="AF17" s="950"/>
    </row>
    <row r="18" spans="1:32" s="961" customFormat="1" ht="29.25" customHeight="1">
      <c r="A18" s="938" t="s">
        <v>7057</v>
      </c>
      <c r="B18" s="939">
        <v>1057</v>
      </c>
      <c r="C18" s="939">
        <v>8748</v>
      </c>
      <c r="D18" s="1203">
        <f t="shared" si="0"/>
        <v>54.47073474470735</v>
      </c>
      <c r="E18" s="940">
        <v>44</v>
      </c>
      <c r="F18" s="940"/>
      <c r="G18" s="940"/>
      <c r="H18" s="941">
        <f t="shared" si="4"/>
        <v>44</v>
      </c>
      <c r="I18" s="942">
        <v>8</v>
      </c>
      <c r="J18" s="942">
        <v>3</v>
      </c>
      <c r="K18" s="942">
        <v>5</v>
      </c>
      <c r="L18" s="943">
        <v>9</v>
      </c>
      <c r="M18" s="943"/>
      <c r="N18" s="943"/>
      <c r="O18" s="943"/>
      <c r="P18" s="944">
        <f t="shared" si="5"/>
        <v>9</v>
      </c>
      <c r="Q18" s="945">
        <f t="shared" si="1"/>
        <v>-1</v>
      </c>
      <c r="R18" s="942">
        <v>28</v>
      </c>
      <c r="S18" s="946">
        <v>22</v>
      </c>
      <c r="T18" s="943"/>
      <c r="U18" s="943"/>
      <c r="V18" s="943">
        <v>13</v>
      </c>
      <c r="W18" s="943"/>
      <c r="X18" s="944">
        <f t="shared" si="6"/>
        <v>35</v>
      </c>
      <c r="Y18" s="945">
        <f t="shared" si="2"/>
        <v>-7</v>
      </c>
      <c r="Z18" s="947"/>
      <c r="AA18" s="86"/>
      <c r="AB18" s="940"/>
      <c r="AC18" s="949">
        <f t="shared" si="3"/>
        <v>0</v>
      </c>
      <c r="AD18" s="950"/>
      <c r="AE18" s="950"/>
      <c r="AF18" s="950"/>
    </row>
    <row r="19" spans="1:32" s="961" customFormat="1">
      <c r="A19" s="957" t="s">
        <v>7058</v>
      </c>
      <c r="B19" s="1205">
        <v>258</v>
      </c>
      <c r="C19" s="1205">
        <v>941</v>
      </c>
      <c r="D19" s="1203">
        <f t="shared" si="0"/>
        <v>42.968036529680369</v>
      </c>
      <c r="E19" s="940"/>
      <c r="F19" s="940">
        <v>6</v>
      </c>
      <c r="G19" s="940"/>
      <c r="H19" s="941">
        <f t="shared" si="4"/>
        <v>6</v>
      </c>
      <c r="I19" s="950">
        <v>0</v>
      </c>
      <c r="J19" s="950">
        <v>0</v>
      </c>
      <c r="K19" s="950">
        <v>0</v>
      </c>
      <c r="L19" s="943"/>
      <c r="M19" s="943">
        <v>2</v>
      </c>
      <c r="N19" s="943"/>
      <c r="O19" s="943"/>
      <c r="P19" s="944">
        <f t="shared" si="5"/>
        <v>2</v>
      </c>
      <c r="Q19" s="945">
        <f t="shared" si="1"/>
        <v>-2</v>
      </c>
      <c r="R19" s="942">
        <v>13</v>
      </c>
      <c r="S19" s="946"/>
      <c r="T19" s="943">
        <v>12</v>
      </c>
      <c r="U19" s="943"/>
      <c r="V19" s="943"/>
      <c r="W19" s="943"/>
      <c r="X19" s="944">
        <f t="shared" si="6"/>
        <v>12</v>
      </c>
      <c r="Y19" s="945">
        <f t="shared" si="2"/>
        <v>1</v>
      </c>
      <c r="Z19" s="947"/>
      <c r="AA19" s="86"/>
      <c r="AB19" s="940"/>
      <c r="AC19" s="949">
        <f t="shared" si="3"/>
        <v>0</v>
      </c>
      <c r="AD19" s="950"/>
      <c r="AE19" s="950"/>
      <c r="AF19" s="950"/>
    </row>
    <row r="20" spans="1:32" s="961" customFormat="1" ht="25.5">
      <c r="A20" s="957" t="s">
        <v>7059</v>
      </c>
      <c r="B20" s="951">
        <v>0</v>
      </c>
      <c r="C20" s="951">
        <v>0</v>
      </c>
      <c r="D20" s="1203" t="e">
        <f t="shared" si="0"/>
        <v>#DIV/0!</v>
      </c>
      <c r="E20" s="940"/>
      <c r="F20" s="940"/>
      <c r="G20" s="940"/>
      <c r="H20" s="941">
        <f t="shared" si="4"/>
        <v>0</v>
      </c>
      <c r="I20" s="947">
        <v>0</v>
      </c>
      <c r="J20" s="947">
        <v>0</v>
      </c>
      <c r="K20" s="947">
        <v>0</v>
      </c>
      <c r="L20" s="943"/>
      <c r="M20" s="943"/>
      <c r="N20" s="943"/>
      <c r="O20" s="943"/>
      <c r="P20" s="944">
        <f t="shared" si="5"/>
        <v>0</v>
      </c>
      <c r="Q20" s="945">
        <f t="shared" si="1"/>
        <v>0</v>
      </c>
      <c r="R20" s="942">
        <v>20</v>
      </c>
      <c r="S20" s="946"/>
      <c r="T20" s="943"/>
      <c r="U20" s="943"/>
      <c r="V20" s="943"/>
      <c r="W20" s="943"/>
      <c r="X20" s="944">
        <f t="shared" si="6"/>
        <v>0</v>
      </c>
      <c r="Y20" s="945">
        <f t="shared" si="2"/>
        <v>20</v>
      </c>
      <c r="Z20" s="947"/>
      <c r="AA20" s="86"/>
      <c r="AB20" s="940"/>
      <c r="AC20" s="949">
        <f t="shared" si="3"/>
        <v>0</v>
      </c>
      <c r="AD20" s="950"/>
      <c r="AE20" s="950"/>
      <c r="AF20" s="950"/>
    </row>
    <row r="21" spans="1:32" s="961" customFormat="1" ht="30.75" customHeight="1">
      <c r="A21" s="957" t="s">
        <v>7060</v>
      </c>
      <c r="B21" s="939">
        <v>232</v>
      </c>
      <c r="C21" s="939">
        <v>2260</v>
      </c>
      <c r="D21" s="1203">
        <f t="shared" si="0"/>
        <v>34.398782343987818</v>
      </c>
      <c r="E21" s="940">
        <v>18</v>
      </c>
      <c r="F21" s="940"/>
      <c r="G21" s="940"/>
      <c r="H21" s="941">
        <f t="shared" si="4"/>
        <v>18</v>
      </c>
      <c r="I21" s="942">
        <v>4</v>
      </c>
      <c r="J21" s="942">
        <v>3</v>
      </c>
      <c r="K21" s="942">
        <v>1</v>
      </c>
      <c r="L21" s="943">
        <v>3</v>
      </c>
      <c r="M21" s="943"/>
      <c r="N21" s="943"/>
      <c r="O21" s="943"/>
      <c r="P21" s="944">
        <f t="shared" si="5"/>
        <v>3</v>
      </c>
      <c r="Q21" s="945">
        <f t="shared" si="1"/>
        <v>1</v>
      </c>
      <c r="R21" s="942">
        <v>15</v>
      </c>
      <c r="S21" s="946">
        <v>9</v>
      </c>
      <c r="T21" s="943"/>
      <c r="U21" s="943"/>
      <c r="V21" s="943">
        <v>5</v>
      </c>
      <c r="W21" s="943"/>
      <c r="X21" s="944">
        <f t="shared" si="6"/>
        <v>14</v>
      </c>
      <c r="Y21" s="945">
        <f t="shared" si="2"/>
        <v>1</v>
      </c>
      <c r="Z21" s="947"/>
      <c r="AA21" s="86"/>
      <c r="AB21" s="940"/>
      <c r="AC21" s="949">
        <f t="shared" si="3"/>
        <v>0</v>
      </c>
      <c r="AD21" s="950"/>
      <c r="AE21" s="950"/>
      <c r="AF21" s="950"/>
    </row>
    <row r="22" spans="1:32" s="961" customFormat="1" ht="22.5" customHeight="1">
      <c r="A22" s="957" t="s">
        <v>7061</v>
      </c>
      <c r="B22" s="939">
        <v>218</v>
      </c>
      <c r="C22" s="939">
        <v>1734</v>
      </c>
      <c r="D22" s="1203">
        <f t="shared" si="0"/>
        <v>39.589041095890408</v>
      </c>
      <c r="E22" s="940">
        <v>12</v>
      </c>
      <c r="F22" s="940"/>
      <c r="G22" s="940"/>
      <c r="H22" s="941">
        <f t="shared" si="4"/>
        <v>12</v>
      </c>
      <c r="I22" s="942">
        <v>3</v>
      </c>
      <c r="J22" s="942">
        <v>2</v>
      </c>
      <c r="K22" s="942">
        <v>1</v>
      </c>
      <c r="L22" s="943">
        <v>2</v>
      </c>
      <c r="M22" s="943"/>
      <c r="N22" s="943"/>
      <c r="O22" s="943"/>
      <c r="P22" s="944">
        <f t="shared" si="5"/>
        <v>2</v>
      </c>
      <c r="Q22" s="945">
        <f t="shared" si="1"/>
        <v>1</v>
      </c>
      <c r="R22" s="942">
        <v>10</v>
      </c>
      <c r="S22" s="946">
        <v>6</v>
      </c>
      <c r="T22" s="943"/>
      <c r="U22" s="943"/>
      <c r="V22" s="943">
        <v>4</v>
      </c>
      <c r="W22" s="943"/>
      <c r="X22" s="944">
        <f t="shared" si="6"/>
        <v>10</v>
      </c>
      <c r="Y22" s="945">
        <f t="shared" si="2"/>
        <v>0</v>
      </c>
      <c r="Z22" s="947"/>
      <c r="AA22" s="86"/>
      <c r="AB22" s="940"/>
      <c r="AC22" s="949">
        <f t="shared" si="3"/>
        <v>0</v>
      </c>
      <c r="AD22" s="950"/>
      <c r="AE22" s="950"/>
      <c r="AF22" s="950"/>
    </row>
    <row r="23" spans="1:32" s="961" customFormat="1">
      <c r="A23" s="938" t="s">
        <v>7062</v>
      </c>
      <c r="B23" s="939">
        <v>335</v>
      </c>
      <c r="C23" s="939">
        <v>2020</v>
      </c>
      <c r="D23" s="1203">
        <f t="shared" si="0"/>
        <v>55.342465753424655</v>
      </c>
      <c r="E23" s="940">
        <v>10</v>
      </c>
      <c r="F23" s="940"/>
      <c r="G23" s="940"/>
      <c r="H23" s="941">
        <f t="shared" si="4"/>
        <v>10</v>
      </c>
      <c r="I23" s="942">
        <v>3</v>
      </c>
      <c r="J23" s="942">
        <v>2</v>
      </c>
      <c r="K23" s="942">
        <v>1</v>
      </c>
      <c r="L23" s="943">
        <v>2</v>
      </c>
      <c r="M23" s="943"/>
      <c r="N23" s="943"/>
      <c r="O23" s="943">
        <v>1</v>
      </c>
      <c r="P23" s="944">
        <f t="shared" si="5"/>
        <v>3</v>
      </c>
      <c r="Q23" s="945">
        <f t="shared" si="1"/>
        <v>0</v>
      </c>
      <c r="R23" s="942">
        <v>10</v>
      </c>
      <c r="S23" s="946">
        <v>5</v>
      </c>
      <c r="T23" s="943"/>
      <c r="U23" s="943"/>
      <c r="V23" s="943">
        <v>2</v>
      </c>
      <c r="W23" s="943">
        <v>1</v>
      </c>
      <c r="X23" s="944">
        <f t="shared" si="6"/>
        <v>8</v>
      </c>
      <c r="Y23" s="945">
        <f t="shared" si="2"/>
        <v>2</v>
      </c>
      <c r="Z23" s="950">
        <v>1</v>
      </c>
      <c r="AA23" s="86">
        <v>1</v>
      </c>
      <c r="AB23" s="940"/>
      <c r="AC23" s="949">
        <f t="shared" si="3"/>
        <v>0</v>
      </c>
      <c r="AD23" s="950"/>
      <c r="AE23" s="950"/>
      <c r="AF23" s="950"/>
    </row>
    <row r="24" spans="1:32" s="961" customFormat="1" ht="27.75" customHeight="1">
      <c r="A24" s="957" t="s">
        <v>7063</v>
      </c>
      <c r="B24" s="939">
        <v>149</v>
      </c>
      <c r="C24" s="939">
        <v>930</v>
      </c>
      <c r="D24" s="1203">
        <f t="shared" si="0"/>
        <v>25.479452054794521</v>
      </c>
      <c r="E24" s="940">
        <v>10</v>
      </c>
      <c r="F24" s="940"/>
      <c r="G24" s="940"/>
      <c r="H24" s="941">
        <f t="shared" si="4"/>
        <v>10</v>
      </c>
      <c r="I24" s="942">
        <v>3</v>
      </c>
      <c r="J24" s="942">
        <v>1</v>
      </c>
      <c r="K24" s="942">
        <v>2</v>
      </c>
      <c r="L24" s="943">
        <v>2</v>
      </c>
      <c r="M24" s="943"/>
      <c r="N24" s="943"/>
      <c r="O24" s="943">
        <v>1</v>
      </c>
      <c r="P24" s="944">
        <f t="shared" si="5"/>
        <v>3</v>
      </c>
      <c r="Q24" s="945">
        <f t="shared" si="1"/>
        <v>0</v>
      </c>
      <c r="R24" s="942">
        <v>6</v>
      </c>
      <c r="S24" s="946">
        <v>5</v>
      </c>
      <c r="T24" s="943"/>
      <c r="U24" s="943"/>
      <c r="V24" s="943">
        <v>2</v>
      </c>
      <c r="W24" s="943">
        <v>1</v>
      </c>
      <c r="X24" s="944">
        <f t="shared" si="6"/>
        <v>8</v>
      </c>
      <c r="Y24" s="945">
        <f t="shared" si="2"/>
        <v>-2</v>
      </c>
      <c r="Z24" s="942">
        <v>1</v>
      </c>
      <c r="AA24" s="956">
        <v>1</v>
      </c>
      <c r="AB24" s="940"/>
      <c r="AC24" s="949">
        <f t="shared" si="3"/>
        <v>0</v>
      </c>
      <c r="AD24" s="950"/>
      <c r="AE24" s="950"/>
      <c r="AF24" s="950"/>
    </row>
    <row r="25" spans="1:32" s="961" customFormat="1" ht="25.5">
      <c r="A25" s="957" t="s">
        <v>7064</v>
      </c>
      <c r="B25" s="939">
        <v>7</v>
      </c>
      <c r="C25" s="939">
        <v>51</v>
      </c>
      <c r="D25" s="1203">
        <f t="shared" si="0"/>
        <v>0.99804305283757344</v>
      </c>
      <c r="E25" s="940">
        <v>14</v>
      </c>
      <c r="F25" s="940"/>
      <c r="G25" s="940"/>
      <c r="H25" s="941">
        <f t="shared" si="4"/>
        <v>14</v>
      </c>
      <c r="I25" s="942">
        <v>1</v>
      </c>
      <c r="J25" s="942">
        <v>1</v>
      </c>
      <c r="K25" s="942">
        <v>0</v>
      </c>
      <c r="L25" s="943">
        <v>1</v>
      </c>
      <c r="M25" s="943"/>
      <c r="N25" s="943"/>
      <c r="O25" s="943"/>
      <c r="P25" s="944">
        <f t="shared" si="5"/>
        <v>1</v>
      </c>
      <c r="Q25" s="945">
        <f t="shared" si="1"/>
        <v>0</v>
      </c>
      <c r="R25" s="942">
        <v>3</v>
      </c>
      <c r="S25" s="946">
        <v>7</v>
      </c>
      <c r="T25" s="943"/>
      <c r="U25" s="943"/>
      <c r="V25" s="943"/>
      <c r="W25" s="943"/>
      <c r="X25" s="944">
        <f t="shared" si="6"/>
        <v>7</v>
      </c>
      <c r="Y25" s="945">
        <f t="shared" si="2"/>
        <v>-4</v>
      </c>
      <c r="Z25" s="947"/>
      <c r="AA25" s="958"/>
      <c r="AB25" s="940"/>
      <c r="AC25" s="949">
        <f t="shared" si="3"/>
        <v>0</v>
      </c>
      <c r="AD25" s="950"/>
      <c r="AE25" s="950"/>
      <c r="AF25" s="950"/>
    </row>
    <row r="26" spans="1:32" s="961" customFormat="1" ht="25.5">
      <c r="A26" s="957" t="s">
        <v>7065</v>
      </c>
      <c r="B26" s="959">
        <v>928</v>
      </c>
      <c r="C26" s="959">
        <v>3199</v>
      </c>
      <c r="D26" s="1203">
        <f t="shared" si="0"/>
        <v>21.910958904109588</v>
      </c>
      <c r="E26" s="940">
        <v>40</v>
      </c>
      <c r="F26" s="940"/>
      <c r="G26" s="940"/>
      <c r="H26" s="941">
        <f>SUM(E26:G26)</f>
        <v>40</v>
      </c>
      <c r="I26" s="942">
        <v>8</v>
      </c>
      <c r="J26" s="942">
        <v>1</v>
      </c>
      <c r="K26" s="942">
        <v>7</v>
      </c>
      <c r="L26" s="943">
        <v>7</v>
      </c>
      <c r="M26" s="943"/>
      <c r="N26" s="943"/>
      <c r="O26" s="943"/>
      <c r="P26" s="944">
        <f>SUM(L26:O26)</f>
        <v>7</v>
      </c>
      <c r="Q26" s="945">
        <f t="shared" si="1"/>
        <v>1</v>
      </c>
      <c r="R26" s="950">
        <v>20</v>
      </c>
      <c r="S26" s="946">
        <v>20</v>
      </c>
      <c r="T26" s="943"/>
      <c r="U26" s="943"/>
      <c r="V26" s="943">
        <v>8</v>
      </c>
      <c r="W26" s="943"/>
      <c r="X26" s="944">
        <f>SUM(S26:W26)</f>
        <v>28</v>
      </c>
      <c r="Y26" s="945">
        <f t="shared" si="2"/>
        <v>-8</v>
      </c>
      <c r="Z26" s="947"/>
      <c r="AA26" s="940"/>
      <c r="AB26" s="940"/>
      <c r="AC26" s="949">
        <f t="shared" si="3"/>
        <v>0</v>
      </c>
      <c r="AD26" s="950"/>
      <c r="AE26" s="950"/>
      <c r="AF26" s="950"/>
    </row>
    <row r="27" spans="1:32" s="961" customFormat="1">
      <c r="A27" s="957" t="s">
        <v>7066</v>
      </c>
      <c r="B27" s="951">
        <v>0</v>
      </c>
      <c r="C27" s="951">
        <v>0</v>
      </c>
      <c r="D27" s="1203" t="e">
        <f t="shared" si="0"/>
        <v>#DIV/0!</v>
      </c>
      <c r="E27" s="940"/>
      <c r="F27" s="940"/>
      <c r="G27" s="940"/>
      <c r="H27" s="941">
        <f>SUM(E27:G27)</f>
        <v>0</v>
      </c>
      <c r="I27" s="960">
        <v>7</v>
      </c>
      <c r="J27" s="960">
        <v>2</v>
      </c>
      <c r="K27" s="960">
        <v>1</v>
      </c>
      <c r="L27" s="943">
        <v>5</v>
      </c>
      <c r="M27" s="943"/>
      <c r="N27" s="943"/>
      <c r="O27" s="943"/>
      <c r="P27" s="944">
        <f>SUM(L27:O27)</f>
        <v>5</v>
      </c>
      <c r="Q27" s="945">
        <f t="shared" si="1"/>
        <v>2</v>
      </c>
      <c r="R27" s="960">
        <v>36</v>
      </c>
      <c r="S27" s="946">
        <v>20</v>
      </c>
      <c r="T27" s="943"/>
      <c r="U27" s="943"/>
      <c r="V27" s="943"/>
      <c r="W27" s="943"/>
      <c r="X27" s="944">
        <f>SUM(S27:W27)</f>
        <v>20</v>
      </c>
      <c r="Y27" s="945">
        <f t="shared" si="2"/>
        <v>16</v>
      </c>
      <c r="Z27" s="947"/>
      <c r="AA27" s="948"/>
      <c r="AB27" s="940"/>
      <c r="AC27" s="949">
        <f t="shared" si="3"/>
        <v>0</v>
      </c>
      <c r="AD27" s="950"/>
      <c r="AE27" s="950"/>
      <c r="AF27" s="950"/>
    </row>
    <row r="28" spans="1:32" s="961" customFormat="1">
      <c r="A28" s="938" t="s">
        <v>7067</v>
      </c>
      <c r="B28" s="1206">
        <v>0</v>
      </c>
      <c r="C28" s="1207">
        <v>0</v>
      </c>
      <c r="D28" s="1203" t="e">
        <f t="shared" si="0"/>
        <v>#DIV/0!</v>
      </c>
      <c r="E28" s="940"/>
      <c r="F28" s="940"/>
      <c r="G28" s="943"/>
      <c r="H28" s="941">
        <f>SUM(E28:G28)</f>
        <v>0</v>
      </c>
      <c r="I28" s="950"/>
      <c r="J28" s="950"/>
      <c r="K28" s="950"/>
      <c r="L28" s="943"/>
      <c r="M28" s="943"/>
      <c r="N28" s="943"/>
      <c r="O28" s="943"/>
      <c r="P28" s="944">
        <f>SUM(L28:O28)</f>
        <v>0</v>
      </c>
      <c r="Q28" s="945">
        <f>I28-P28</f>
        <v>0</v>
      </c>
      <c r="R28" s="950"/>
      <c r="S28" s="946"/>
      <c r="T28" s="943"/>
      <c r="U28" s="943"/>
      <c r="V28" s="943"/>
      <c r="W28" s="943"/>
      <c r="X28" s="944">
        <f>SUM(S28:W28)</f>
        <v>0</v>
      </c>
      <c r="Y28" s="945">
        <f>R28-X28</f>
        <v>0</v>
      </c>
      <c r="Z28" s="947"/>
      <c r="AA28" s="962"/>
      <c r="AB28" s="940"/>
      <c r="AC28" s="949">
        <f t="shared" si="3"/>
        <v>0</v>
      </c>
      <c r="AD28" s="950"/>
      <c r="AE28" s="950"/>
      <c r="AF28" s="950"/>
    </row>
    <row r="29" spans="1:32" s="961" customFormat="1">
      <c r="A29" s="957"/>
      <c r="B29" s="959"/>
      <c r="C29" s="959"/>
      <c r="D29" s="1203" t="e">
        <f t="shared" si="0"/>
        <v>#DIV/0!</v>
      </c>
      <c r="E29" s="940"/>
      <c r="F29" s="940"/>
      <c r="G29" s="940"/>
      <c r="H29" s="941">
        <f>SUM(E29:G29)</f>
        <v>0</v>
      </c>
      <c r="I29" s="950"/>
      <c r="J29" s="950"/>
      <c r="K29" s="950"/>
      <c r="L29" s="943"/>
      <c r="M29" s="943"/>
      <c r="N29" s="943"/>
      <c r="O29" s="943"/>
      <c r="P29" s="944">
        <f>SUM(L29:O29)</f>
        <v>0</v>
      </c>
      <c r="Q29" s="945">
        <f>I29-P29</f>
        <v>0</v>
      </c>
      <c r="R29" s="950"/>
      <c r="S29" s="946"/>
      <c r="T29" s="943"/>
      <c r="U29" s="943"/>
      <c r="V29" s="943"/>
      <c r="W29" s="943"/>
      <c r="X29" s="944">
        <f>SUM(S29:W29)</f>
        <v>0</v>
      </c>
      <c r="Y29" s="945">
        <f>R29-X29</f>
        <v>0</v>
      </c>
      <c r="Z29" s="947"/>
      <c r="AA29" s="86"/>
      <c r="AB29" s="940"/>
      <c r="AC29" s="949">
        <f>Z29-(AA29+AB29)</f>
        <v>0</v>
      </c>
      <c r="AD29" s="950"/>
      <c r="AE29" s="950"/>
      <c r="AF29" s="950"/>
    </row>
    <row r="30" spans="1:32" ht="15.75" customHeight="1">
      <c r="A30" s="963"/>
      <c r="B30" s="941">
        <f>SUM(B9:B15,B17:B18,B20:B29)</f>
        <v>6153</v>
      </c>
      <c r="C30" s="941">
        <f>SUM(C9:C15,C17:C18,C20:C29)</f>
        <v>44959</v>
      </c>
      <c r="D30" s="1203">
        <f>SUM(C30/H30/365*100)</f>
        <v>41.058447488584477</v>
      </c>
      <c r="E30" s="941">
        <f>SUM(E9:E15,E17:E29)</f>
        <v>288</v>
      </c>
      <c r="F30" s="941">
        <f>SUM(F9:F15,F17:F29)</f>
        <v>12</v>
      </c>
      <c r="G30" s="941">
        <f>SUM(G9:G15,G17:G29)</f>
        <v>0</v>
      </c>
      <c r="H30" s="941">
        <f>SUM(E30:G30)</f>
        <v>300</v>
      </c>
      <c r="I30" s="941">
        <f>SUM(I9:I29)</f>
        <v>67</v>
      </c>
      <c r="J30" s="941">
        <f t="shared" ref="J30:O30" si="7">SUM(J9:J29)</f>
        <v>21</v>
      </c>
      <c r="K30" s="941">
        <f t="shared" si="7"/>
        <v>41</v>
      </c>
      <c r="L30" s="941">
        <f t="shared" si="7"/>
        <v>58</v>
      </c>
      <c r="M30" s="941">
        <f t="shared" si="7"/>
        <v>4</v>
      </c>
      <c r="N30" s="941">
        <f t="shared" si="7"/>
        <v>0</v>
      </c>
      <c r="O30" s="941">
        <f t="shared" si="7"/>
        <v>7</v>
      </c>
      <c r="P30" s="944">
        <f>SUM(L30:O30)</f>
        <v>69</v>
      </c>
      <c r="Q30" s="964">
        <f>I30-P30</f>
        <v>-2</v>
      </c>
      <c r="R30" s="941">
        <f t="shared" ref="R30:W30" si="8">SUM(R9:R29)</f>
        <v>256</v>
      </c>
      <c r="S30" s="941">
        <f t="shared" si="8"/>
        <v>176</v>
      </c>
      <c r="T30" s="941">
        <f t="shared" si="8"/>
        <v>24</v>
      </c>
      <c r="U30" s="941">
        <f t="shared" si="8"/>
        <v>0</v>
      </c>
      <c r="V30" s="941">
        <f t="shared" si="8"/>
        <v>47</v>
      </c>
      <c r="W30" s="941">
        <f t="shared" si="8"/>
        <v>10</v>
      </c>
      <c r="X30" s="944">
        <f>SUM(S30:W30)</f>
        <v>257</v>
      </c>
      <c r="Y30" s="964">
        <f t="shared" si="2"/>
        <v>-1</v>
      </c>
      <c r="Z30" s="941">
        <f>SUM(Z9:Z29)</f>
        <v>4</v>
      </c>
      <c r="AA30" s="941">
        <f>SUM(AA9:AA29)</f>
        <v>5</v>
      </c>
      <c r="AB30" s="941">
        <f>SUM(AB9:AB29)</f>
        <v>0</v>
      </c>
      <c r="AC30" s="965">
        <f t="shared" si="3"/>
        <v>-1</v>
      </c>
      <c r="AD30" s="941">
        <f>SUM(AD9:AD29)</f>
        <v>0</v>
      </c>
      <c r="AE30" s="941">
        <f>SUM(AE9:AE29)</f>
        <v>0</v>
      </c>
      <c r="AF30" s="941">
        <f>SUM(AF9:AF29)</f>
        <v>0</v>
      </c>
    </row>
    <row r="31" spans="1:32">
      <c r="A31" s="635" t="s">
        <v>7071</v>
      </c>
      <c r="B31" s="635"/>
      <c r="C31" s="635"/>
      <c r="D31" s="1054"/>
      <c r="E31" s="1054"/>
      <c r="F31" s="635"/>
      <c r="G31" s="635"/>
      <c r="H31" s="1054"/>
      <c r="I31" s="1055" t="s">
        <v>4438</v>
      </c>
      <c r="J31" s="1055"/>
      <c r="K31" s="1055"/>
      <c r="L31" s="1054"/>
      <c r="M31" s="1055"/>
      <c r="N31" s="1055"/>
      <c r="O31" s="1055"/>
      <c r="P31" s="635"/>
      <c r="Q31" s="635"/>
      <c r="R31" s="1055"/>
      <c r="S31" s="1056"/>
      <c r="T31" s="1057"/>
      <c r="U31" s="1055"/>
      <c r="V31" s="1055"/>
      <c r="W31" s="1054"/>
      <c r="X31" s="1055"/>
      <c r="Y31" s="635"/>
      <c r="Z31" s="11" t="s">
        <v>7072</v>
      </c>
      <c r="AA31" s="11"/>
      <c r="AB31" s="1055"/>
      <c r="AC31" s="1055"/>
      <c r="AD31" s="1055"/>
      <c r="AE31" s="1055"/>
    </row>
    <row r="32" spans="1:32" ht="20.25" customHeight="1">
      <c r="A32" s="635" t="s">
        <v>4439</v>
      </c>
      <c r="B32" s="635"/>
      <c r="C32" s="635"/>
      <c r="D32" s="1054"/>
      <c r="E32" s="1054"/>
      <c r="F32" s="635"/>
      <c r="G32" s="635"/>
      <c r="H32" s="1054"/>
      <c r="I32" s="1055" t="s">
        <v>4440</v>
      </c>
      <c r="J32" s="1055"/>
      <c r="K32" s="1055"/>
      <c r="L32" s="1054"/>
      <c r="M32" s="1055"/>
      <c r="N32" s="1055"/>
      <c r="O32" s="1055"/>
      <c r="P32" s="635"/>
      <c r="Q32" s="635"/>
      <c r="R32" s="1055"/>
      <c r="S32" s="1058"/>
      <c r="T32" s="1059"/>
      <c r="U32" s="1055"/>
      <c r="V32" s="1055"/>
      <c r="W32" s="1054"/>
      <c r="X32" s="1055"/>
      <c r="Y32" s="635"/>
      <c r="Z32" s="11" t="s">
        <v>280</v>
      </c>
      <c r="AA32" s="11"/>
      <c r="AB32" s="1055"/>
      <c r="AC32" s="1055"/>
      <c r="AD32" s="1055"/>
      <c r="AE32" s="1055"/>
    </row>
    <row r="33" spans="1:31">
      <c r="A33" s="1060" t="s">
        <v>7073</v>
      </c>
      <c r="B33" s="1061"/>
      <c r="C33" s="1061"/>
      <c r="D33" s="1061"/>
      <c r="E33" s="1061"/>
      <c r="F33" s="1061"/>
      <c r="G33" s="1062"/>
      <c r="H33" s="1062"/>
      <c r="I33" s="1055"/>
      <c r="J33" s="1055"/>
      <c r="K33" s="1055"/>
      <c r="L33" s="1058"/>
      <c r="M33" s="1058"/>
      <c r="N33" s="1058"/>
      <c r="O33" s="1059"/>
      <c r="P33" s="1055"/>
      <c r="Q33" s="1055"/>
      <c r="R33" s="1058"/>
      <c r="S33" s="1058"/>
      <c r="T33" s="1059"/>
      <c r="U33" s="1055"/>
      <c r="V33" s="1055"/>
      <c r="W33" s="1054"/>
      <c r="X33" s="1055"/>
      <c r="Y33" s="1055"/>
      <c r="Z33" s="1055"/>
      <c r="AA33" s="1055"/>
      <c r="AB33" s="1055"/>
      <c r="AC33" s="1055"/>
      <c r="AD33" s="1055"/>
      <c r="AE33" s="1055"/>
    </row>
    <row r="34" spans="1:31">
      <c r="B34" s="1061"/>
      <c r="C34" s="1061"/>
      <c r="D34" s="1061"/>
      <c r="E34" s="1061"/>
      <c r="F34" s="1061"/>
      <c r="G34" s="1062"/>
      <c r="H34" s="1062"/>
      <c r="I34" s="1055"/>
      <c r="J34" s="1055"/>
      <c r="K34" s="1055"/>
      <c r="L34" s="1058"/>
      <c r="M34" s="1058"/>
      <c r="N34" s="1058"/>
      <c r="O34" s="1059"/>
      <c r="P34" s="1055"/>
      <c r="Q34" s="1055"/>
      <c r="R34" s="1058"/>
      <c r="S34" s="1058"/>
      <c r="T34" s="1059"/>
      <c r="U34" s="1055"/>
      <c r="V34" s="1055"/>
      <c r="W34" s="1054"/>
      <c r="X34" s="1055"/>
      <c r="Y34" s="1055"/>
      <c r="Z34" s="1055"/>
      <c r="AA34" s="1055"/>
      <c r="AB34" s="1055"/>
      <c r="AC34" s="1055"/>
      <c r="AD34" s="1055"/>
      <c r="AE34" s="1055"/>
    </row>
    <row r="35" spans="1:31">
      <c r="A35" s="1063"/>
      <c r="B35" s="1063"/>
      <c r="C35" s="1063"/>
      <c r="D35" s="1063"/>
      <c r="E35" s="1063"/>
      <c r="F35" s="1063"/>
      <c r="G35" s="1064"/>
      <c r="H35" s="1064"/>
      <c r="L35" s="1065"/>
      <c r="M35" s="1065"/>
      <c r="N35" s="1065"/>
      <c r="O35" s="1066"/>
      <c r="R35" s="1065"/>
      <c r="S35" s="1065"/>
      <c r="T35" s="1066"/>
    </row>
    <row r="36" spans="1:31">
      <c r="A36" s="1063"/>
      <c r="B36" s="1063"/>
      <c r="C36" s="1063"/>
      <c r="D36" s="1063"/>
      <c r="E36" s="1063"/>
      <c r="F36" s="1063"/>
      <c r="G36" s="1064"/>
      <c r="H36" s="1064"/>
      <c r="L36" s="1065"/>
      <c r="M36" s="1065"/>
      <c r="N36" s="1065"/>
      <c r="O36" s="1066"/>
      <c r="R36" s="1065"/>
      <c r="S36" s="1065"/>
      <c r="T36" s="1066"/>
    </row>
    <row r="37" spans="1:31">
      <c r="A37" s="1009"/>
      <c r="B37" s="1009"/>
      <c r="C37" s="1009"/>
      <c r="D37" s="1009"/>
      <c r="E37" s="1009"/>
      <c r="F37" s="1009"/>
    </row>
    <row r="38" spans="1:31">
      <c r="A38" s="1009"/>
      <c r="B38" s="1009"/>
      <c r="C38" s="1009"/>
      <c r="D38" s="1009"/>
      <c r="E38" s="1009"/>
      <c r="F38" s="1009"/>
    </row>
    <row r="39" spans="1:31">
      <c r="A39" s="1009"/>
      <c r="B39" s="1009"/>
      <c r="C39" s="1009"/>
      <c r="D39" s="1009"/>
      <c r="E39" s="1009"/>
      <c r="F39" s="1009"/>
    </row>
    <row r="40" spans="1:31">
      <c r="A40" s="1009"/>
      <c r="B40" s="1009"/>
      <c r="C40" s="1009"/>
      <c r="D40" s="1009"/>
      <c r="E40" s="1009"/>
      <c r="F40" s="1009"/>
    </row>
    <row r="41" spans="1:31">
      <c r="A41" s="1009"/>
      <c r="B41" s="1009"/>
      <c r="C41" s="1009"/>
      <c r="D41" s="1009"/>
      <c r="E41" s="1009"/>
      <c r="F41" s="1009"/>
    </row>
  </sheetData>
  <mergeCells count="23">
    <mergeCell ref="A6:A8"/>
    <mergeCell ref="B6:B8"/>
    <mergeCell ref="C6:C8"/>
    <mergeCell ref="D6:D8"/>
    <mergeCell ref="E7:E8"/>
    <mergeCell ref="E6:H6"/>
    <mergeCell ref="G7:G8"/>
    <mergeCell ref="H7:H8"/>
    <mergeCell ref="F7:F8"/>
    <mergeCell ref="AD6:AF7"/>
    <mergeCell ref="I7:I8"/>
    <mergeCell ref="J7:J8"/>
    <mergeCell ref="K7:K8"/>
    <mergeCell ref="L7:P7"/>
    <mergeCell ref="Z7:Z8"/>
    <mergeCell ref="AA7:AA8"/>
    <mergeCell ref="AB7:AB8"/>
    <mergeCell ref="S7:X7"/>
    <mergeCell ref="Q7:Q8"/>
    <mergeCell ref="R7:R8"/>
    <mergeCell ref="Y7:Y8"/>
    <mergeCell ref="I6:AC6"/>
    <mergeCell ref="AC7:AC8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7"/>
  <sheetViews>
    <sheetView workbookViewId="0">
      <selection activeCell="J9" sqref="J9"/>
    </sheetView>
  </sheetViews>
  <sheetFormatPr defaultColWidth="9.140625" defaultRowHeight="12.75"/>
  <cols>
    <col min="1" max="1" width="13.140625" style="6" customWidth="1"/>
    <col min="2" max="2" width="28.7109375" style="6" customWidth="1"/>
    <col min="3" max="3" width="12.28515625" style="6" customWidth="1"/>
    <col min="4" max="4" width="7.42578125" style="5" customWidth="1"/>
    <col min="5" max="5" width="8.28515625" style="6" customWidth="1"/>
    <col min="6" max="6" width="7.42578125" style="5" customWidth="1"/>
    <col min="7" max="7" width="7.85546875" style="6" customWidth="1"/>
    <col min="8" max="8" width="8" style="5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921"/>
      <c r="G2" s="103"/>
    </row>
    <row r="3" spans="1:8">
      <c r="A3" s="100"/>
      <c r="B3" s="101"/>
      <c r="C3" s="1118" t="s">
        <v>7797</v>
      </c>
      <c r="D3" s="921"/>
      <c r="E3" s="102"/>
      <c r="F3" s="921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4098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32.25" customHeight="1" thickTop="1">
      <c r="A9" s="47" t="s">
        <v>4083</v>
      </c>
      <c r="B9" s="48" t="s">
        <v>4084</v>
      </c>
      <c r="C9" s="1113">
        <v>6520</v>
      </c>
      <c r="D9" s="1113">
        <v>6520</v>
      </c>
      <c r="E9" s="230"/>
      <c r="F9" s="259"/>
      <c r="G9" s="382">
        <f t="shared" ref="G9:H13" si="0">C9+E9</f>
        <v>6520</v>
      </c>
      <c r="H9" s="382">
        <f t="shared" si="0"/>
        <v>6520</v>
      </c>
    </row>
    <row r="10" spans="1:8" ht="34.5" customHeight="1">
      <c r="A10" s="47" t="s">
        <v>4085</v>
      </c>
      <c r="B10" s="48" t="s">
        <v>4086</v>
      </c>
      <c r="C10" s="1104">
        <v>2568</v>
      </c>
      <c r="D10" s="1104">
        <v>2568</v>
      </c>
      <c r="E10" s="232"/>
      <c r="F10" s="260"/>
      <c r="G10" s="146">
        <f t="shared" si="0"/>
        <v>2568</v>
      </c>
      <c r="H10" s="1103">
        <f t="shared" si="0"/>
        <v>2568</v>
      </c>
    </row>
    <row r="11" spans="1:8" ht="11.1" customHeight="1">
      <c r="A11" s="233"/>
      <c r="B11" s="234"/>
      <c r="C11" s="244"/>
      <c r="D11" s="244"/>
      <c r="E11" s="164"/>
      <c r="F11" s="244"/>
      <c r="G11" s="146">
        <f t="shared" si="0"/>
        <v>0</v>
      </c>
      <c r="H11" s="1103">
        <f t="shared" si="0"/>
        <v>0</v>
      </c>
    </row>
    <row r="12" spans="1:8" ht="11.1" customHeight="1">
      <c r="A12" s="233"/>
      <c r="B12" s="234"/>
      <c r="C12" s="244"/>
      <c r="D12" s="244"/>
      <c r="E12" s="164"/>
      <c r="F12" s="244"/>
      <c r="G12" s="146">
        <f t="shared" si="0"/>
        <v>0</v>
      </c>
      <c r="H12" s="1103">
        <f t="shared" si="0"/>
        <v>0</v>
      </c>
    </row>
    <row r="13" spans="1:8" ht="11.1" customHeight="1">
      <c r="A13" s="233"/>
      <c r="B13" s="234"/>
      <c r="C13" s="244"/>
      <c r="D13" s="244"/>
      <c r="E13" s="164"/>
      <c r="F13" s="244"/>
      <c r="G13" s="146">
        <f t="shared" si="0"/>
        <v>0</v>
      </c>
      <c r="H13" s="1103">
        <f t="shared" si="0"/>
        <v>0</v>
      </c>
    </row>
    <row r="14" spans="1:8" s="11" customFormat="1" ht="11.1" customHeight="1">
      <c r="A14" s="233"/>
      <c r="B14" s="234"/>
      <c r="C14" s="244"/>
      <c r="D14" s="244"/>
      <c r="E14" s="164"/>
      <c r="F14" s="244"/>
      <c r="G14" s="156"/>
      <c r="H14" s="244"/>
    </row>
    <row r="15" spans="1:8" s="11" customFormat="1" ht="15.75" customHeight="1">
      <c r="A15" s="235" t="s">
        <v>2777</v>
      </c>
      <c r="B15" s="236"/>
      <c r="C15" s="237">
        <f>SUM(C9:C12)</f>
        <v>9088</v>
      </c>
      <c r="D15" s="237">
        <f>SUM(D9:D12)</f>
        <v>9088</v>
      </c>
      <c r="E15" s="237">
        <f>SUM(E9:E12)</f>
        <v>0</v>
      </c>
      <c r="F15" s="237">
        <f>SUM(F9:F12)</f>
        <v>0</v>
      </c>
      <c r="G15" s="237">
        <f>SUM(C15+E15)</f>
        <v>9088</v>
      </c>
      <c r="H15" s="237">
        <f>SUM(D15+F15)</f>
        <v>9088</v>
      </c>
    </row>
    <row r="16" spans="1:8" s="11" customFormat="1" ht="12.75" customHeight="1">
      <c r="A16" s="238" t="s">
        <v>4087</v>
      </c>
      <c r="B16" s="239"/>
      <c r="C16" s="239"/>
      <c r="D16" s="1114"/>
      <c r="E16" s="239"/>
      <c r="F16" s="1114"/>
      <c r="G16" s="239"/>
      <c r="H16" s="1115"/>
    </row>
    <row r="17" spans="1:8" s="11" customFormat="1" ht="24.75" customHeight="1">
      <c r="A17" s="242" t="s">
        <v>4083</v>
      </c>
      <c r="B17" s="243" t="s">
        <v>4084</v>
      </c>
      <c r="C17" s="156"/>
      <c r="D17" s="1103"/>
      <c r="E17" s="164"/>
      <c r="F17" s="24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56"/>
      <c r="D18" s="1103"/>
      <c r="E18" s="164"/>
      <c r="F18" s="244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56"/>
      <c r="D19" s="1103"/>
      <c r="E19" s="164"/>
      <c r="F19" s="244"/>
      <c r="G19" s="237">
        <f t="shared" si="1"/>
        <v>0</v>
      </c>
      <c r="H19" s="237">
        <f t="shared" si="1"/>
        <v>0</v>
      </c>
    </row>
    <row r="20" spans="1:8" s="11" customFormat="1" ht="15.7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 ht="18.75" customHeight="1">
      <c r="A21" s="235" t="s">
        <v>4088</v>
      </c>
      <c r="B21" s="236"/>
      <c r="C21" s="245">
        <f>SUM(C15+C20)</f>
        <v>9088</v>
      </c>
      <c r="D21" s="245">
        <f>SUM(D15+D20)</f>
        <v>9088</v>
      </c>
      <c r="E21" s="245">
        <f>SUM(E15+E20)</f>
        <v>0</v>
      </c>
      <c r="F21" s="245">
        <f>SUM(F15+F20)</f>
        <v>0</v>
      </c>
      <c r="G21" s="237">
        <f t="shared" si="1"/>
        <v>9088</v>
      </c>
      <c r="H21" s="237">
        <f t="shared" si="1"/>
        <v>9088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H22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J9" sqref="J9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7.85546875" style="6" customWidth="1"/>
    <col min="4" max="4" width="9.140625" style="5"/>
    <col min="5" max="5" width="8.28515625" style="6" customWidth="1"/>
    <col min="6" max="6" width="9.28515625" style="5" customWidth="1"/>
    <col min="7" max="7" width="7.7109375" style="6" customWidth="1"/>
    <col min="8" max="8" width="8.85546875" style="5" customWidth="1"/>
    <col min="9" max="16384" width="9.140625" style="6"/>
  </cols>
  <sheetData>
    <row r="1" spans="1:11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11">
      <c r="A2" s="100"/>
      <c r="B2" s="101" t="s">
        <v>1242</v>
      </c>
      <c r="C2" s="104">
        <v>6113079</v>
      </c>
      <c r="D2" s="921"/>
      <c r="E2" s="102"/>
      <c r="F2" s="921"/>
      <c r="G2" s="103"/>
    </row>
    <row r="3" spans="1:11">
      <c r="A3" s="100"/>
      <c r="B3" s="101"/>
      <c r="C3" s="1118" t="s">
        <v>7797</v>
      </c>
      <c r="D3" s="921"/>
      <c r="E3" s="102"/>
      <c r="F3" s="921"/>
      <c r="G3" s="103"/>
    </row>
    <row r="4" spans="1:11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11" ht="15.75">
      <c r="A5" s="100"/>
      <c r="B5" s="101" t="s">
        <v>4077</v>
      </c>
      <c r="C5" s="227" t="s">
        <v>4099</v>
      </c>
      <c r="D5" s="228"/>
      <c r="E5" s="228"/>
      <c r="F5" s="70"/>
      <c r="G5" s="105"/>
    </row>
    <row r="7" spans="1:11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11" ht="32.25" customHeight="1" thickBot="1">
      <c r="A8" s="1418"/>
      <c r="B8" s="1418"/>
      <c r="C8" s="108" t="s">
        <v>7591</v>
      </c>
      <c r="D8" s="1211" t="s">
        <v>7787</v>
      </c>
      <c r="E8" s="108" t="s">
        <v>7591</v>
      </c>
      <c r="F8" s="1211" t="s">
        <v>7787</v>
      </c>
      <c r="G8" s="108" t="s">
        <v>7591</v>
      </c>
      <c r="H8" s="1211" t="s">
        <v>7787</v>
      </c>
      <c r="I8" s="6" t="s">
        <v>5979</v>
      </c>
    </row>
    <row r="9" spans="1:11" ht="32.25" customHeight="1" thickTop="1">
      <c r="A9" s="47" t="s">
        <v>4083</v>
      </c>
      <c r="B9" s="48" t="s">
        <v>4084</v>
      </c>
      <c r="C9" s="229">
        <v>5522</v>
      </c>
      <c r="D9" s="1113">
        <v>5522</v>
      </c>
      <c r="E9" s="230"/>
      <c r="F9" s="259"/>
      <c r="G9" s="1232">
        <f t="shared" ref="G9:H14" si="0">C9+E9</f>
        <v>5522</v>
      </c>
      <c r="H9" s="382">
        <f t="shared" si="0"/>
        <v>5522</v>
      </c>
    </row>
    <row r="10" spans="1:11" ht="34.5" customHeight="1">
      <c r="A10" s="47" t="s">
        <v>4085</v>
      </c>
      <c r="B10" s="48" t="s">
        <v>4086</v>
      </c>
      <c r="C10" s="1229">
        <v>6257</v>
      </c>
      <c r="D10" s="1104">
        <v>6257</v>
      </c>
      <c r="E10" s="232"/>
      <c r="F10" s="260"/>
      <c r="G10" s="1227">
        <f t="shared" si="0"/>
        <v>6257</v>
      </c>
      <c r="H10" s="1103">
        <f t="shared" si="0"/>
        <v>6257</v>
      </c>
      <c r="K10" s="6" t="s">
        <v>5979</v>
      </c>
    </row>
    <row r="11" spans="1:11" ht="11.1" customHeight="1">
      <c r="A11" s="233"/>
      <c r="B11" s="234"/>
      <c r="C11" s="164"/>
      <c r="D11" s="244"/>
      <c r="E11" s="164"/>
      <c r="F11" s="244"/>
      <c r="G11" s="1227">
        <f t="shared" si="0"/>
        <v>0</v>
      </c>
      <c r="H11" s="1103">
        <f t="shared" si="0"/>
        <v>0</v>
      </c>
    </row>
    <row r="12" spans="1:11" ht="11.1" customHeight="1">
      <c r="A12" s="233"/>
      <c r="B12" s="234"/>
      <c r="C12" s="164"/>
      <c r="D12" s="244"/>
      <c r="E12" s="164"/>
      <c r="F12" s="244"/>
      <c r="G12" s="1227">
        <f t="shared" si="0"/>
        <v>0</v>
      </c>
      <c r="H12" s="1103">
        <f t="shared" si="0"/>
        <v>0</v>
      </c>
    </row>
    <row r="13" spans="1:11" ht="11.1" customHeight="1">
      <c r="A13" s="233"/>
      <c r="B13" s="234"/>
      <c r="C13" s="164"/>
      <c r="D13" s="244"/>
      <c r="E13" s="164"/>
      <c r="F13" s="244"/>
      <c r="G13" s="1227">
        <f t="shared" si="0"/>
        <v>0</v>
      </c>
      <c r="H13" s="1103">
        <f t="shared" si="0"/>
        <v>0</v>
      </c>
    </row>
    <row r="14" spans="1:11" s="11" customFormat="1" ht="11.1" customHeight="1">
      <c r="A14" s="233"/>
      <c r="B14" s="234"/>
      <c r="C14" s="164"/>
      <c r="D14" s="244"/>
      <c r="E14" s="164"/>
      <c r="F14" s="244"/>
      <c r="G14" s="1227">
        <f t="shared" si="0"/>
        <v>0</v>
      </c>
      <c r="H14" s="1103">
        <f t="shared" si="0"/>
        <v>0</v>
      </c>
    </row>
    <row r="15" spans="1:11" s="11" customFormat="1" ht="17.25" customHeight="1">
      <c r="A15" s="235" t="s">
        <v>2777</v>
      </c>
      <c r="B15" s="236"/>
      <c r="C15" s="1231">
        <f>SUM(C9:C12)</f>
        <v>11779</v>
      </c>
      <c r="D15" s="237">
        <f>SUM(D9:D12)</f>
        <v>11779</v>
      </c>
      <c r="E15" s="237">
        <f>SUM(E9:E12)</f>
        <v>0</v>
      </c>
      <c r="F15" s="237">
        <f>SUM(F9:F12)</f>
        <v>0</v>
      </c>
      <c r="G15" s="1231">
        <f>SUM(C15+E15)</f>
        <v>11779</v>
      </c>
      <c r="H15" s="237">
        <f>SUM(D15+F15)</f>
        <v>11779</v>
      </c>
    </row>
    <row r="16" spans="1:11" s="11" customFormat="1" ht="12.75" customHeight="1">
      <c r="A16" s="238" t="s">
        <v>4087</v>
      </c>
      <c r="B16" s="239"/>
      <c r="C16" s="239"/>
      <c r="D16" s="1114"/>
      <c r="E16" s="239"/>
      <c r="F16" s="1114"/>
      <c r="G16" s="239"/>
      <c r="H16" s="1115"/>
    </row>
    <row r="17" spans="1:8" s="11" customFormat="1" ht="24.75" customHeight="1">
      <c r="A17" s="242" t="s">
        <v>4083</v>
      </c>
      <c r="B17" s="243" t="s">
        <v>4084</v>
      </c>
      <c r="C17" s="1227"/>
      <c r="D17" s="1103"/>
      <c r="E17" s="164"/>
      <c r="F17" s="244"/>
      <c r="G17" s="1231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27"/>
      <c r="D18" s="1103"/>
      <c r="E18" s="164"/>
      <c r="F18" s="244"/>
      <c r="G18" s="1231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227"/>
      <c r="D19" s="1103"/>
      <c r="E19" s="164"/>
      <c r="F19" s="244"/>
      <c r="G19" s="1231">
        <f t="shared" si="1"/>
        <v>0</v>
      </c>
      <c r="H19" s="237">
        <f t="shared" si="1"/>
        <v>0</v>
      </c>
    </row>
    <row r="20" spans="1:8" s="11" customFormat="1" ht="18.75" customHeight="1">
      <c r="A20" s="235" t="s">
        <v>2777</v>
      </c>
      <c r="B20" s="236"/>
      <c r="C20" s="16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1231">
        <f t="shared" si="1"/>
        <v>0</v>
      </c>
      <c r="H20" s="237">
        <f t="shared" si="1"/>
        <v>0</v>
      </c>
    </row>
    <row r="21" spans="1:8" ht="20.25" customHeight="1">
      <c r="A21" s="235" t="s">
        <v>4088</v>
      </c>
      <c r="B21" s="236"/>
      <c r="C21" s="1230">
        <f>SUM(C15+C20)</f>
        <v>11779</v>
      </c>
      <c r="D21" s="245">
        <f>SUM(D15+D20)</f>
        <v>11779</v>
      </c>
      <c r="E21" s="245">
        <f>SUM(E15+E20)</f>
        <v>0</v>
      </c>
      <c r="F21" s="245">
        <f>SUM(F15+F20)</f>
        <v>0</v>
      </c>
      <c r="G21" s="1231">
        <f t="shared" si="1"/>
        <v>11779</v>
      </c>
      <c r="H21" s="237">
        <f t="shared" si="1"/>
        <v>11779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H22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5"/>
  <sheetViews>
    <sheetView workbookViewId="0">
      <selection activeCell="D8" sqref="D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9.7109375" style="6" customWidth="1"/>
    <col min="4" max="4" width="9.5703125" style="5" customWidth="1"/>
    <col min="5" max="5" width="7.7109375" style="6" customWidth="1"/>
    <col min="6" max="6" width="9.7109375" style="6" customWidth="1"/>
    <col min="7" max="7" width="8.28515625" style="6" customWidth="1"/>
    <col min="8" max="8" width="9.710937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102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4100</v>
      </c>
      <c r="D5" s="228"/>
      <c r="E5" s="228"/>
      <c r="F5" s="70"/>
      <c r="G5" s="105"/>
    </row>
    <row r="7" spans="1:8" ht="16.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1.5" customHeight="1" thickBot="1">
      <c r="A8" s="1418"/>
      <c r="B8" s="1418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ht="23.25" customHeight="1" thickTop="1">
      <c r="A9" s="47" t="s">
        <v>4083</v>
      </c>
      <c r="B9" s="249" t="s">
        <v>4084</v>
      </c>
      <c r="C9" s="1113">
        <v>5118</v>
      </c>
      <c r="D9" s="1113">
        <v>5118</v>
      </c>
      <c r="E9" s="230"/>
      <c r="F9" s="230">
        <v>0</v>
      </c>
      <c r="G9" s="382">
        <f t="shared" ref="G9:H12" si="0">C9+E9</f>
        <v>5118</v>
      </c>
      <c r="H9" s="382">
        <f t="shared" si="0"/>
        <v>5118</v>
      </c>
    </row>
    <row r="10" spans="1:8" ht="27" customHeight="1">
      <c r="A10" s="47" t="s">
        <v>4085</v>
      </c>
      <c r="B10" s="48" t="s">
        <v>4086</v>
      </c>
      <c r="C10" s="1104">
        <v>1965</v>
      </c>
      <c r="D10" s="1104">
        <v>1965</v>
      </c>
      <c r="E10" s="232"/>
      <c r="F10" s="232">
        <v>0</v>
      </c>
      <c r="G10" s="146">
        <f t="shared" si="0"/>
        <v>1965</v>
      </c>
      <c r="H10" s="146">
        <f t="shared" si="0"/>
        <v>1965</v>
      </c>
    </row>
    <row r="11" spans="1:8" ht="24.75" customHeight="1">
      <c r="A11" s="47"/>
      <c r="B11" s="48"/>
      <c r="C11" s="244"/>
      <c r="D11" s="244"/>
      <c r="E11" s="164"/>
      <c r="F11" s="164"/>
      <c r="G11" s="146">
        <f t="shared" si="0"/>
        <v>0</v>
      </c>
      <c r="H11" s="146">
        <f t="shared" si="0"/>
        <v>0</v>
      </c>
    </row>
    <row r="12" spans="1:8" s="11" customFormat="1" ht="29.25" customHeight="1">
      <c r="A12" s="47"/>
      <c r="B12" s="48"/>
      <c r="C12" s="244"/>
      <c r="D12" s="244"/>
      <c r="E12" s="164"/>
      <c r="F12" s="164"/>
      <c r="G12" s="146">
        <f t="shared" si="0"/>
        <v>0</v>
      </c>
      <c r="H12" s="146">
        <f t="shared" si="0"/>
        <v>0</v>
      </c>
    </row>
    <row r="13" spans="1:8" s="11" customFormat="1" ht="15.75" customHeight="1">
      <c r="A13" s="235" t="s">
        <v>2777</v>
      </c>
      <c r="B13" s="253"/>
      <c r="C13" s="237">
        <f>SUM(C9:C12)</f>
        <v>7083</v>
      </c>
      <c r="D13" s="237">
        <f>SUM(D9:D12)</f>
        <v>7083</v>
      </c>
      <c r="E13" s="237">
        <f>SUM(E9:E10)</f>
        <v>0</v>
      </c>
      <c r="F13" s="237">
        <f>SUM(F9:F10)</f>
        <v>0</v>
      </c>
      <c r="G13" s="237">
        <f>SUM(C13+E13)</f>
        <v>7083</v>
      </c>
      <c r="H13" s="237">
        <f>SUM(D13+F13)</f>
        <v>7083</v>
      </c>
    </row>
    <row r="14" spans="1:8" s="11" customFormat="1" ht="12.75" customHeight="1">
      <c r="A14" s="238" t="s">
        <v>4087</v>
      </c>
      <c r="B14" s="239"/>
      <c r="C14" s="1114"/>
      <c r="D14" s="1114"/>
      <c r="E14" s="239"/>
      <c r="F14" s="239"/>
      <c r="G14" s="239"/>
      <c r="H14" s="240"/>
    </row>
    <row r="15" spans="1:8" s="11" customFormat="1" ht="18.75" customHeight="1">
      <c r="A15" s="242" t="s">
        <v>4083</v>
      </c>
      <c r="B15" s="243" t="s">
        <v>4084</v>
      </c>
      <c r="C15" s="1228"/>
      <c r="D15" s="1103"/>
      <c r="E15" s="164"/>
      <c r="F15" s="164"/>
      <c r="G15" s="237">
        <f t="shared" ref="G15:H19" si="1">SUM(C15+E15)</f>
        <v>0</v>
      </c>
      <c r="H15" s="237">
        <f t="shared" si="1"/>
        <v>0</v>
      </c>
    </row>
    <row r="16" spans="1:8" s="11" customFormat="1" ht="25.5">
      <c r="A16" s="242" t="s">
        <v>4085</v>
      </c>
      <c r="B16" s="243" t="s">
        <v>4086</v>
      </c>
      <c r="C16" s="1228"/>
      <c r="D16" s="1103"/>
      <c r="E16" s="164"/>
      <c r="F16" s="164"/>
      <c r="G16" s="237">
        <f t="shared" si="1"/>
        <v>0</v>
      </c>
      <c r="H16" s="237">
        <f t="shared" si="1"/>
        <v>0</v>
      </c>
    </row>
    <row r="17" spans="1:8" s="11" customFormat="1" ht="9" customHeight="1">
      <c r="A17" s="233"/>
      <c r="B17" s="234"/>
      <c r="C17" s="1228"/>
      <c r="D17" s="1103"/>
      <c r="E17" s="164"/>
      <c r="F17" s="164"/>
      <c r="G17" s="237">
        <f t="shared" si="1"/>
        <v>0</v>
      </c>
      <c r="H17" s="237">
        <f t="shared" si="1"/>
        <v>0</v>
      </c>
    </row>
    <row r="18" spans="1:8" s="11" customFormat="1" ht="15" customHeight="1">
      <c r="A18" s="235" t="s">
        <v>2777</v>
      </c>
      <c r="B18" s="236"/>
      <c r="C18" s="244">
        <f>SUM(C15:C17)</f>
        <v>0</v>
      </c>
      <c r="D18" s="244">
        <f>SUM(D15:D17)</f>
        <v>0</v>
      </c>
      <c r="E18" s="244">
        <f>SUM(E15:E17)</f>
        <v>0</v>
      </c>
      <c r="F18" s="244">
        <f>SUM(F15:F17)</f>
        <v>0</v>
      </c>
      <c r="G18" s="237">
        <f t="shared" si="1"/>
        <v>0</v>
      </c>
      <c r="H18" s="237">
        <f t="shared" si="1"/>
        <v>0</v>
      </c>
    </row>
    <row r="19" spans="1:8" ht="19.5" customHeight="1">
      <c r="A19" s="235" t="s">
        <v>4088</v>
      </c>
      <c r="B19" s="236"/>
      <c r="C19" s="245">
        <f>SUM(C13+C18)</f>
        <v>7083</v>
      </c>
      <c r="D19" s="245">
        <f>SUM(D13+D18)</f>
        <v>7083</v>
      </c>
      <c r="E19" s="245">
        <f>SUM(E13+E18)</f>
        <v>0</v>
      </c>
      <c r="F19" s="245">
        <f>SUM(F13+F18)</f>
        <v>0</v>
      </c>
      <c r="G19" s="237">
        <f t="shared" si="1"/>
        <v>7083</v>
      </c>
      <c r="H19" s="237">
        <f t="shared" si="1"/>
        <v>7083</v>
      </c>
    </row>
    <row r="20" spans="1:8" s="20" customFormat="1" ht="24" customHeight="1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</row>
    <row r="22" spans="1:8" ht="11.1" customHeight="1">
      <c r="A22" s="5"/>
      <c r="B22" s="5"/>
    </row>
    <row r="23" spans="1:8" ht="11.1" customHeight="1"/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5">
    <mergeCell ref="G7:H7"/>
    <mergeCell ref="A7:A8"/>
    <mergeCell ref="B7:B8"/>
    <mergeCell ref="C7:D7"/>
    <mergeCell ref="E7:F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8"/>
  <sheetViews>
    <sheetView workbookViewId="0">
      <selection activeCell="I11" sqref="I11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10.5703125" style="6" customWidth="1"/>
    <col min="4" max="4" width="9.140625" style="5"/>
    <col min="5" max="5" width="8.7109375" style="6" customWidth="1"/>
    <col min="6" max="6" width="9.7109375" style="6" customWidth="1"/>
    <col min="7" max="7" width="8.7109375" style="6" customWidth="1"/>
    <col min="8" max="8" width="9.4257812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102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4103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7596</v>
      </c>
      <c r="D8" s="1211" t="s">
        <v>7787</v>
      </c>
      <c r="E8" s="902" t="s">
        <v>7596</v>
      </c>
      <c r="F8" s="1211" t="s">
        <v>7787</v>
      </c>
      <c r="G8" s="902" t="s">
        <v>7596</v>
      </c>
      <c r="H8" s="1211" t="s">
        <v>7787</v>
      </c>
    </row>
    <row r="9" spans="1:8" ht="32.25" customHeight="1" thickTop="1">
      <c r="A9" s="47" t="s">
        <v>4083</v>
      </c>
      <c r="B9" s="249" t="s">
        <v>4084</v>
      </c>
      <c r="C9" s="1113">
        <v>2600</v>
      </c>
      <c r="D9" s="1113">
        <v>3380</v>
      </c>
      <c r="E9" s="230"/>
      <c r="F9" s="230"/>
      <c r="G9" s="382">
        <f t="shared" ref="G9:H14" si="0">C9+E9</f>
        <v>2600</v>
      </c>
      <c r="H9" s="382">
        <f t="shared" si="0"/>
        <v>3380</v>
      </c>
    </row>
    <row r="10" spans="1:8" ht="28.5" customHeight="1">
      <c r="A10" s="47" t="s">
        <v>4085</v>
      </c>
      <c r="B10" s="48" t="s">
        <v>4086</v>
      </c>
      <c r="C10" s="1104">
        <v>1385</v>
      </c>
      <c r="D10" s="1104">
        <v>1800</v>
      </c>
      <c r="E10" s="232"/>
      <c r="F10" s="232"/>
      <c r="G10" s="146">
        <f t="shared" si="0"/>
        <v>1385</v>
      </c>
      <c r="H10" s="146">
        <f t="shared" si="0"/>
        <v>1800</v>
      </c>
    </row>
    <row r="11" spans="1:8" ht="11.1" customHeight="1">
      <c r="A11" s="233"/>
      <c r="B11" s="250"/>
      <c r="C11" s="244"/>
      <c r="D11" s="244"/>
      <c r="E11" s="164"/>
      <c r="F11" s="164"/>
      <c r="G11" s="146">
        <f t="shared" si="0"/>
        <v>0</v>
      </c>
      <c r="H11" s="146">
        <f t="shared" si="0"/>
        <v>0</v>
      </c>
    </row>
    <row r="12" spans="1:8" ht="11.1" customHeight="1">
      <c r="A12" s="233"/>
      <c r="B12" s="234"/>
      <c r="C12" s="244"/>
      <c r="D12" s="244"/>
      <c r="E12" s="164"/>
      <c r="F12" s="164"/>
      <c r="G12" s="146">
        <f t="shared" si="0"/>
        <v>0</v>
      </c>
      <c r="H12" s="146">
        <f t="shared" si="0"/>
        <v>0</v>
      </c>
    </row>
    <row r="13" spans="1:8" ht="11.1" customHeight="1">
      <c r="A13" s="233"/>
      <c r="B13" s="234"/>
      <c r="C13" s="244"/>
      <c r="D13" s="244"/>
      <c r="E13" s="164"/>
      <c r="F13" s="164"/>
      <c r="G13" s="146">
        <f t="shared" si="0"/>
        <v>0</v>
      </c>
      <c r="H13" s="146">
        <f t="shared" si="0"/>
        <v>0</v>
      </c>
    </row>
    <row r="14" spans="1:8" s="11" customFormat="1" ht="11.1" customHeight="1">
      <c r="A14" s="233"/>
      <c r="B14" s="234"/>
      <c r="C14" s="244"/>
      <c r="D14" s="244"/>
      <c r="E14" s="164"/>
      <c r="F14" s="164"/>
      <c r="G14" s="146">
        <f t="shared" si="0"/>
        <v>0</v>
      </c>
      <c r="H14" s="146">
        <f t="shared" si="0"/>
        <v>0</v>
      </c>
    </row>
    <row r="15" spans="1:8" s="11" customFormat="1" ht="15.75" customHeight="1">
      <c r="A15" s="235" t="s">
        <v>2777</v>
      </c>
      <c r="B15" s="236"/>
      <c r="C15" s="237">
        <f>SUM(C9:C12)</f>
        <v>3985</v>
      </c>
      <c r="D15" s="237">
        <f>SUM(D9:D12)</f>
        <v>5180</v>
      </c>
      <c r="E15" s="237">
        <f>SUM(E9:E12)</f>
        <v>0</v>
      </c>
      <c r="F15" s="237">
        <f>SUM(F9:F12)</f>
        <v>0</v>
      </c>
      <c r="G15" s="237">
        <f>SUM(C15+E15)</f>
        <v>3985</v>
      </c>
      <c r="H15" s="237">
        <f>SUM(D15+F15)</f>
        <v>5180</v>
      </c>
    </row>
    <row r="16" spans="1:8" s="11" customFormat="1" ht="12.75" customHeight="1">
      <c r="A16" s="238" t="s">
        <v>4087</v>
      </c>
      <c r="B16" s="239"/>
      <c r="C16" s="1114"/>
      <c r="D16" s="1114"/>
      <c r="E16" s="239"/>
      <c r="F16" s="239"/>
      <c r="G16" s="239"/>
      <c r="H16" s="240"/>
    </row>
    <row r="17" spans="1:8" s="11" customFormat="1" ht="24.75" customHeight="1">
      <c r="A17" s="242" t="s">
        <v>4083</v>
      </c>
      <c r="B17" s="243" t="s">
        <v>4084</v>
      </c>
      <c r="C17" s="1239"/>
      <c r="D17" s="1103"/>
      <c r="E17" s="164"/>
      <c r="F17" s="16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39"/>
      <c r="D18" s="1103"/>
      <c r="E18" s="164"/>
      <c r="F18" s="164"/>
      <c r="G18" s="237">
        <f t="shared" si="1"/>
        <v>0</v>
      </c>
      <c r="H18" s="237">
        <f t="shared" si="1"/>
        <v>0</v>
      </c>
    </row>
    <row r="19" spans="1:8" s="11" customFormat="1" ht="14.25" customHeight="1">
      <c r="A19" s="233"/>
      <c r="B19" s="234"/>
      <c r="C19" s="1239"/>
      <c r="D19" s="1103"/>
      <c r="E19" s="164"/>
      <c r="F19" s="164"/>
      <c r="G19" s="237">
        <f t="shared" si="1"/>
        <v>0</v>
      </c>
      <c r="H19" s="237">
        <f t="shared" si="1"/>
        <v>0</v>
      </c>
    </row>
    <row r="20" spans="1:8" s="11" customFormat="1" ht="14.2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 ht="16.5" customHeight="1">
      <c r="A21" s="235" t="s">
        <v>4088</v>
      </c>
      <c r="B21" s="236"/>
      <c r="C21" s="245">
        <f>SUM(C15+C20)</f>
        <v>3985</v>
      </c>
      <c r="D21" s="245">
        <f>SUM(D15+D20)</f>
        <v>5180</v>
      </c>
      <c r="E21" s="245">
        <f>SUM(E15+E20)</f>
        <v>0</v>
      </c>
      <c r="F21" s="245">
        <f>SUM(F15+F20)</f>
        <v>0</v>
      </c>
      <c r="G21" s="237">
        <f t="shared" si="1"/>
        <v>3985</v>
      </c>
      <c r="H21" s="237">
        <f t="shared" si="1"/>
        <v>5180</v>
      </c>
    </row>
    <row r="22" spans="1:8" ht="16.5" customHeight="1">
      <c r="A22" s="1454" t="s">
        <v>4089</v>
      </c>
      <c r="B22" s="1454"/>
      <c r="C22" s="1454"/>
      <c r="D22" s="1454"/>
      <c r="E22" s="1454"/>
      <c r="F22" s="1454"/>
      <c r="G22" s="1454"/>
      <c r="H22" s="1454"/>
    </row>
    <row r="23" spans="1:8" s="254" customFormat="1" ht="17.25" customHeight="1">
      <c r="A23" s="5"/>
      <c r="B23" s="5"/>
      <c r="C23" s="5"/>
      <c r="D23" s="5"/>
      <c r="E23" s="5"/>
      <c r="F23" s="5"/>
      <c r="G23" s="6"/>
      <c r="H23" s="6"/>
    </row>
    <row r="24" spans="1:8">
      <c r="A24" s="1454"/>
      <c r="B24" s="1454"/>
      <c r="C24" s="1454"/>
      <c r="D24" s="1454"/>
      <c r="E24" s="1454"/>
      <c r="F24" s="1454"/>
      <c r="G24" s="1454"/>
      <c r="H24" s="1454"/>
    </row>
    <row r="25" spans="1:8" ht="11.1" customHeight="1">
      <c r="A25" s="5"/>
      <c r="B25" s="5"/>
      <c r="C25" s="5"/>
      <c r="E25" s="5"/>
      <c r="F25" s="5"/>
    </row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7">
    <mergeCell ref="A24:H24"/>
    <mergeCell ref="A7:A8"/>
    <mergeCell ref="B7:B8"/>
    <mergeCell ref="A22:H22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workbookViewId="0">
      <selection activeCell="C8" sqref="C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9.28515625" style="6" customWidth="1"/>
    <col min="4" max="4" width="9.42578125" style="6" customWidth="1"/>
    <col min="5" max="5" width="8.85546875" style="6" customWidth="1"/>
    <col min="6" max="6" width="9.5703125" style="6" customWidth="1"/>
    <col min="7" max="7" width="8.85546875" style="6" customWidth="1"/>
    <col min="8" max="16384" width="9.140625" style="6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102"/>
      <c r="G1" s="103"/>
    </row>
    <row r="2" spans="1:8">
      <c r="A2" s="100"/>
      <c r="B2" s="101" t="s">
        <v>1242</v>
      </c>
      <c r="C2" s="1413">
        <v>6113079</v>
      </c>
      <c r="D2" s="1414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4104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ht="32.25" customHeight="1" thickTop="1">
      <c r="A9" s="47" t="s">
        <v>4083</v>
      </c>
      <c r="B9" s="249" t="s">
        <v>4084</v>
      </c>
      <c r="C9" s="1240">
        <v>627</v>
      </c>
      <c r="D9" s="231">
        <v>627</v>
      </c>
      <c r="E9" s="232"/>
      <c r="F9" s="232"/>
      <c r="G9" s="382">
        <f t="shared" ref="G9:H14" si="0">C9+E9</f>
        <v>627</v>
      </c>
      <c r="H9" s="382">
        <f t="shared" si="0"/>
        <v>627</v>
      </c>
    </row>
    <row r="10" spans="1:8" ht="34.5" customHeight="1">
      <c r="A10" s="47" t="s">
        <v>4085</v>
      </c>
      <c r="B10" s="48" t="s">
        <v>4086</v>
      </c>
      <c r="C10" s="1240">
        <v>3309</v>
      </c>
      <c r="D10" s="231">
        <v>3309</v>
      </c>
      <c r="E10" s="232"/>
      <c r="F10" s="232"/>
      <c r="G10" s="146">
        <f t="shared" si="0"/>
        <v>3309</v>
      </c>
      <c r="H10" s="146">
        <f t="shared" si="0"/>
        <v>3309</v>
      </c>
    </row>
    <row r="11" spans="1:8" ht="11.1" customHeight="1">
      <c r="A11" s="233"/>
      <c r="B11" s="250"/>
      <c r="C11" s="164"/>
      <c r="D11" s="164"/>
      <c r="E11" s="164"/>
      <c r="F11" s="164"/>
      <c r="G11" s="146">
        <f t="shared" si="0"/>
        <v>0</v>
      </c>
      <c r="H11" s="146">
        <f t="shared" si="0"/>
        <v>0</v>
      </c>
    </row>
    <row r="12" spans="1:8" ht="11.1" customHeight="1">
      <c r="A12" s="233"/>
      <c r="B12" s="234"/>
      <c r="C12" s="164"/>
      <c r="D12" s="164"/>
      <c r="E12" s="164"/>
      <c r="F12" s="164"/>
      <c r="G12" s="146">
        <f t="shared" si="0"/>
        <v>0</v>
      </c>
      <c r="H12" s="146">
        <f t="shared" si="0"/>
        <v>0</v>
      </c>
    </row>
    <row r="13" spans="1:8" ht="11.1" customHeight="1">
      <c r="A13" s="233"/>
      <c r="B13" s="234"/>
      <c r="C13" s="164"/>
      <c r="D13" s="164"/>
      <c r="E13" s="164"/>
      <c r="F13" s="164"/>
      <c r="G13" s="146">
        <f t="shared" si="0"/>
        <v>0</v>
      </c>
      <c r="H13" s="146">
        <f t="shared" si="0"/>
        <v>0</v>
      </c>
    </row>
    <row r="14" spans="1:8" s="11" customFormat="1" ht="11.1" customHeight="1">
      <c r="A14" s="233"/>
      <c r="B14" s="234"/>
      <c r="C14" s="164"/>
      <c r="D14" s="164"/>
      <c r="E14" s="164"/>
      <c r="F14" s="164"/>
      <c r="G14" s="146">
        <f t="shared" si="0"/>
        <v>0</v>
      </c>
      <c r="H14" s="146">
        <f t="shared" si="0"/>
        <v>0</v>
      </c>
    </row>
    <row r="15" spans="1:8" s="11" customFormat="1" ht="18.75" customHeight="1">
      <c r="A15" s="235" t="s">
        <v>2777</v>
      </c>
      <c r="B15" s="253"/>
      <c r="C15" s="237">
        <f>SUM(C9:C12)</f>
        <v>3936</v>
      </c>
      <c r="D15" s="237">
        <f>SUM(D9:D12)</f>
        <v>3936</v>
      </c>
      <c r="E15" s="237">
        <f>SUM(E9:E12)</f>
        <v>0</v>
      </c>
      <c r="F15" s="237">
        <f>SUM(F9:F12)</f>
        <v>0</v>
      </c>
      <c r="G15" s="237">
        <f>SUM(C15+E15)</f>
        <v>3936</v>
      </c>
      <c r="H15" s="237">
        <f>SUM(D15+F15)</f>
        <v>3936</v>
      </c>
    </row>
    <row r="16" spans="1:8" s="11" customFormat="1" ht="12.75" customHeight="1">
      <c r="A16" s="238" t="s">
        <v>4087</v>
      </c>
      <c r="B16" s="239"/>
      <c r="C16" s="239"/>
      <c r="D16" s="239"/>
      <c r="E16" s="239"/>
      <c r="F16" s="239"/>
      <c r="G16" s="239"/>
      <c r="H16" s="240"/>
    </row>
    <row r="17" spans="1:8" s="11" customFormat="1" ht="24.75" customHeight="1">
      <c r="A17" s="242" t="s">
        <v>4083</v>
      </c>
      <c r="B17" s="243" t="s">
        <v>4084</v>
      </c>
      <c r="C17" s="1238"/>
      <c r="D17" s="156"/>
      <c r="E17" s="164"/>
      <c r="F17" s="16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238"/>
      <c r="D18" s="156"/>
      <c r="E18" s="164"/>
      <c r="F18" s="164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238"/>
      <c r="D19" s="156"/>
      <c r="E19" s="164"/>
      <c r="F19" s="164"/>
      <c r="G19" s="237">
        <f t="shared" si="1"/>
        <v>0</v>
      </c>
      <c r="H19" s="237">
        <f t="shared" si="1"/>
        <v>0</v>
      </c>
    </row>
    <row r="20" spans="1:8" s="11" customFormat="1" ht="16.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 ht="18.75" customHeight="1">
      <c r="A21" s="235" t="s">
        <v>4088</v>
      </c>
      <c r="B21" s="236"/>
      <c r="C21" s="245">
        <f>SUM(C15+C20)</f>
        <v>3936</v>
      </c>
      <c r="D21" s="245">
        <f>SUM(D15+D20)</f>
        <v>3936</v>
      </c>
      <c r="E21" s="245">
        <f>SUM(E15+E20)</f>
        <v>0</v>
      </c>
      <c r="F21" s="245">
        <f>SUM(F15+F20)</f>
        <v>0</v>
      </c>
      <c r="G21" s="237">
        <f t="shared" si="1"/>
        <v>3936</v>
      </c>
      <c r="H21" s="237">
        <f t="shared" si="1"/>
        <v>3936</v>
      </c>
    </row>
    <row r="22" spans="1:8" ht="30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3" spans="1:8" ht="18.75" customHeight="1">
      <c r="A23" s="5"/>
      <c r="B23" s="5"/>
      <c r="C23" s="5"/>
      <c r="D23" s="5"/>
      <c r="E23" s="5"/>
      <c r="F23" s="5"/>
      <c r="G23" s="5"/>
      <c r="H23" s="5"/>
    </row>
    <row r="24" spans="1:8" s="20" customFormat="1" ht="10.5" customHeight="1">
      <c r="A24" s="1448"/>
      <c r="B24" s="1448"/>
      <c r="C24" s="1448"/>
      <c r="D24" s="1448"/>
      <c r="E24" s="1448"/>
      <c r="F24" s="1448"/>
      <c r="G24" s="1448"/>
      <c r="H24" s="1448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 ht="11.1" customHeight="1">
      <c r="A26" s="5"/>
      <c r="B26" s="5"/>
      <c r="C26" s="5"/>
      <c r="D26" s="5"/>
      <c r="E26" s="5"/>
      <c r="F26" s="5"/>
      <c r="G26" s="5"/>
      <c r="H26" s="5"/>
    </row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8">
    <mergeCell ref="G7:H7"/>
    <mergeCell ref="C2:D2"/>
    <mergeCell ref="A24:H24"/>
    <mergeCell ref="A7:A8"/>
    <mergeCell ref="B7:B8"/>
    <mergeCell ref="A22:H22"/>
    <mergeCell ref="C7:D7"/>
    <mergeCell ref="E7:F7"/>
  </mergeCells>
  <phoneticPr fontId="42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5"/>
  <sheetViews>
    <sheetView workbookViewId="0">
      <selection activeCell="C8" sqref="C8"/>
    </sheetView>
  </sheetViews>
  <sheetFormatPr defaultColWidth="9.140625" defaultRowHeight="12.75"/>
  <cols>
    <col min="1" max="1" width="13.140625" style="6" customWidth="1"/>
    <col min="2" max="2" width="19.85546875" style="6" customWidth="1"/>
    <col min="3" max="3" width="9.5703125" style="6" customWidth="1"/>
    <col min="4" max="4" width="9.42578125" style="6" customWidth="1"/>
    <col min="5" max="5" width="9.140625" style="6"/>
    <col min="6" max="6" width="9.42578125" style="6" customWidth="1"/>
    <col min="7" max="7" width="10" style="6" customWidth="1"/>
    <col min="8" max="8" width="8.710937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102"/>
      <c r="G1" s="103"/>
    </row>
    <row r="2" spans="1:8">
      <c r="A2" s="100"/>
      <c r="B2" s="101" t="s">
        <v>1242</v>
      </c>
      <c r="C2" s="104">
        <v>6113079</v>
      </c>
      <c r="D2" s="102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82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s="11" customFormat="1" ht="26.25" thickTop="1">
      <c r="A9" s="47" t="s">
        <v>4083</v>
      </c>
      <c r="B9" s="48" t="s">
        <v>4084</v>
      </c>
      <c r="C9" s="229">
        <v>6</v>
      </c>
      <c r="D9" s="229">
        <v>6</v>
      </c>
      <c r="E9" s="230"/>
      <c r="F9" s="230"/>
      <c r="G9" s="382">
        <f t="shared" ref="G9:H12" si="0">C9+E9</f>
        <v>6</v>
      </c>
      <c r="H9" s="382">
        <f t="shared" si="0"/>
        <v>6</v>
      </c>
    </row>
    <row r="10" spans="1:8" ht="34.5" customHeight="1">
      <c r="A10" s="242" t="s">
        <v>4085</v>
      </c>
      <c r="B10" s="48" t="s">
        <v>4086</v>
      </c>
      <c r="C10" s="232">
        <v>68</v>
      </c>
      <c r="D10" s="232">
        <v>68</v>
      </c>
      <c r="E10" s="232"/>
      <c r="F10" s="232"/>
      <c r="G10" s="146">
        <f t="shared" si="0"/>
        <v>68</v>
      </c>
      <c r="H10" s="146">
        <f t="shared" si="0"/>
        <v>68</v>
      </c>
    </row>
    <row r="11" spans="1:8" ht="11.1" customHeight="1">
      <c r="A11" s="233"/>
      <c r="B11" s="234"/>
      <c r="C11" s="164"/>
      <c r="D11" s="164"/>
      <c r="E11" s="164"/>
      <c r="F11" s="164"/>
      <c r="G11" s="146">
        <f t="shared" si="0"/>
        <v>0</v>
      </c>
      <c r="H11" s="146">
        <f t="shared" si="0"/>
        <v>0</v>
      </c>
    </row>
    <row r="12" spans="1:8" s="11" customFormat="1" ht="11.1" customHeight="1">
      <c r="A12" s="233"/>
      <c r="B12" s="234"/>
      <c r="C12" s="164"/>
      <c r="D12" s="164"/>
      <c r="E12" s="164"/>
      <c r="F12" s="164"/>
      <c r="G12" s="146">
        <f t="shared" si="0"/>
        <v>0</v>
      </c>
      <c r="H12" s="146">
        <f t="shared" si="0"/>
        <v>0</v>
      </c>
    </row>
    <row r="13" spans="1:8" s="11" customFormat="1" ht="17.25" customHeight="1">
      <c r="A13" s="235" t="s">
        <v>2777</v>
      </c>
      <c r="B13" s="253"/>
      <c r="C13" s="237">
        <f>SUM(C9:C10)</f>
        <v>74</v>
      </c>
      <c r="D13" s="237">
        <f>SUM(D9:D10)</f>
        <v>74</v>
      </c>
      <c r="E13" s="237">
        <f>SUM(E9:E10)</f>
        <v>0</v>
      </c>
      <c r="F13" s="237">
        <f>SUM(F9:F10)</f>
        <v>0</v>
      </c>
      <c r="G13" s="237">
        <f>SUM(C13+E13)</f>
        <v>74</v>
      </c>
      <c r="H13" s="237">
        <f>SUM(D13+F13)</f>
        <v>74</v>
      </c>
    </row>
    <row r="14" spans="1:8" s="11" customFormat="1" ht="12.75" customHeight="1">
      <c r="A14" s="238" t="s">
        <v>4087</v>
      </c>
      <c r="B14" s="239"/>
      <c r="C14" s="239"/>
      <c r="D14" s="239"/>
      <c r="E14" s="239"/>
      <c r="F14" s="239"/>
      <c r="G14" s="239"/>
      <c r="H14" s="240"/>
    </row>
    <row r="15" spans="1:8" s="11" customFormat="1" ht="17.25" customHeight="1">
      <c r="A15" s="242" t="s">
        <v>4083</v>
      </c>
      <c r="B15" s="243" t="s">
        <v>4084</v>
      </c>
      <c r="C15" s="156"/>
      <c r="D15" s="156"/>
      <c r="E15" s="164"/>
      <c r="F15" s="164"/>
      <c r="G15" s="237">
        <f t="shared" ref="G15:H19" si="1">SUM(C15+E15)</f>
        <v>0</v>
      </c>
      <c r="H15" s="237">
        <f t="shared" si="1"/>
        <v>0</v>
      </c>
    </row>
    <row r="16" spans="1:8" s="11" customFormat="1" ht="25.5">
      <c r="A16" s="242" t="s">
        <v>4085</v>
      </c>
      <c r="B16" s="243" t="s">
        <v>4086</v>
      </c>
      <c r="C16" s="156"/>
      <c r="D16" s="156"/>
      <c r="E16" s="164"/>
      <c r="F16" s="164"/>
      <c r="G16" s="237">
        <f t="shared" si="1"/>
        <v>0</v>
      </c>
      <c r="H16" s="237">
        <f t="shared" si="1"/>
        <v>0</v>
      </c>
    </row>
    <row r="17" spans="1:8" s="11" customFormat="1" ht="12" customHeight="1">
      <c r="A17" s="233"/>
      <c r="B17" s="234"/>
      <c r="C17" s="156"/>
      <c r="D17" s="156"/>
      <c r="E17" s="164"/>
      <c r="F17" s="164"/>
      <c r="G17" s="237">
        <f t="shared" si="1"/>
        <v>0</v>
      </c>
      <c r="H17" s="237">
        <f t="shared" si="1"/>
        <v>0</v>
      </c>
    </row>
    <row r="18" spans="1:8" s="11" customFormat="1" ht="16.5" customHeight="1">
      <c r="A18" s="235" t="s">
        <v>2777</v>
      </c>
      <c r="B18" s="236"/>
      <c r="C18" s="244">
        <f>SUM(C15:C17)</f>
        <v>0</v>
      </c>
      <c r="D18" s="244">
        <f>SUM(D15:D17)</f>
        <v>0</v>
      </c>
      <c r="E18" s="244">
        <f>SUM(E15:E17)</f>
        <v>0</v>
      </c>
      <c r="F18" s="244">
        <f>SUM(F15:F17)</f>
        <v>0</v>
      </c>
      <c r="G18" s="237">
        <f t="shared" si="1"/>
        <v>0</v>
      </c>
      <c r="H18" s="237">
        <f t="shared" si="1"/>
        <v>0</v>
      </c>
    </row>
    <row r="19" spans="1:8" ht="18.75" customHeight="1">
      <c r="A19" s="235" t="s">
        <v>4088</v>
      </c>
      <c r="B19" s="236"/>
      <c r="C19" s="245">
        <f>SUM(C13+C18)</f>
        <v>74</v>
      </c>
      <c r="D19" s="245">
        <f>SUM(D13+D18)</f>
        <v>74</v>
      </c>
      <c r="E19" s="245">
        <f>SUM(E13+E18)</f>
        <v>0</v>
      </c>
      <c r="F19" s="245">
        <f>SUM(F13+F18)</f>
        <v>0</v>
      </c>
      <c r="G19" s="237">
        <f t="shared" si="1"/>
        <v>74</v>
      </c>
      <c r="H19" s="237">
        <f t="shared" si="1"/>
        <v>74</v>
      </c>
    </row>
    <row r="20" spans="1:8" s="20" customFormat="1">
      <c r="A20" s="1448" t="s">
        <v>4089</v>
      </c>
      <c r="B20" s="1448"/>
      <c r="C20" s="1448"/>
      <c r="D20" s="1448"/>
      <c r="E20" s="1448"/>
      <c r="F20" s="1448"/>
      <c r="G20" s="1448"/>
      <c r="H20" s="1448"/>
    </row>
    <row r="21" spans="1:8">
      <c r="A21" s="5"/>
      <c r="B21" s="5"/>
      <c r="C21" s="5"/>
      <c r="D21" s="5"/>
      <c r="E21" s="5"/>
      <c r="F21" s="5"/>
      <c r="G21" s="5"/>
    </row>
    <row r="22" spans="1:8" ht="27" customHeight="1"/>
    <row r="23" spans="1:8" ht="11.1" customHeight="1"/>
    <row r="24" spans="1:8" ht="11.1" customHeight="1"/>
    <row r="25" spans="1:8" ht="10.5" customHeight="1"/>
    <row r="27" spans="1:8" ht="10.5" hidden="1" customHeight="1"/>
    <row r="28" spans="1:8" ht="10.5" hidden="1" customHeight="1"/>
    <row r="29" spans="1:8" ht="10.5" hidden="1" customHeight="1"/>
    <row r="30" spans="1:8" ht="10.5" hidden="1" customHeight="1"/>
    <row r="31" spans="1:8" ht="10.5" hidden="1" customHeight="1"/>
    <row r="32" spans="1:8" ht="10.5" hidden="1" customHeight="1"/>
    <row r="33" ht="10.5" hidden="1" customHeight="1"/>
    <row r="34" ht="10.5" hidden="1" customHeight="1"/>
    <row r="35" ht="10.5" hidden="1" customHeight="1"/>
    <row r="36" ht="10.5" hidden="1" customHeight="1"/>
    <row r="37" ht="10.5" hidden="1" customHeight="1"/>
    <row r="38" ht="10.5" hidden="1" customHeight="1"/>
    <row r="39" ht="10.5" hidden="1" customHeight="1"/>
    <row r="40" ht="10.5" hidden="1" customHeight="1"/>
    <row r="41" ht="10.5" hidden="1" customHeight="1"/>
    <row r="42" ht="10.5" hidden="1" customHeight="1"/>
    <row r="43" ht="10.5" hidden="1" customHeight="1"/>
    <row r="44" ht="10.5" hidden="1" customHeight="1"/>
    <row r="45" ht="10.5" hidden="1" customHeight="1"/>
    <row r="46" ht="10.5" hidden="1" customHeight="1"/>
    <row r="47" ht="10.5" hidden="1" customHeight="1"/>
    <row r="48" ht="10.5" hidden="1" customHeight="1"/>
    <row r="49" ht="10.5" hidden="1" customHeight="1"/>
    <row r="50" ht="10.5" hidden="1" customHeight="1"/>
    <row r="51" ht="10.5" hidden="1" customHeight="1"/>
    <row r="52" ht="10.5" hidden="1" customHeight="1"/>
    <row r="53" ht="10.5" hidden="1" customHeight="1"/>
    <row r="54" ht="10.5" hidden="1" customHeight="1"/>
    <row r="55" ht="10.5" hidden="1" customHeight="1"/>
    <row r="56" ht="10.5" hidden="1" customHeight="1"/>
    <row r="57" ht="10.5" hidden="1" customHeight="1"/>
    <row r="58" ht="10.5" hidden="1" customHeight="1"/>
    <row r="59" ht="10.5" hidden="1" customHeight="1"/>
    <row r="60" ht="10.5" hidden="1" customHeight="1"/>
    <row r="61" ht="10.5" hidden="1" customHeight="1"/>
    <row r="65" ht="9.75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0.5" customHeight="1"/>
    <row r="82" ht="10.5" customHeight="1"/>
    <row r="83" ht="9.75" customHeight="1"/>
    <row r="84" ht="10.5" hidden="1" customHeight="1"/>
    <row r="85" ht="10.5" hidden="1" customHeight="1"/>
    <row r="86" ht="10.5" hidden="1" customHeight="1"/>
    <row r="87" ht="10.5" hidden="1" customHeight="1"/>
    <row r="88" ht="10.5" hidden="1" customHeight="1"/>
    <row r="89" ht="10.5" hidden="1" customHeight="1"/>
    <row r="90" ht="24.75" hidden="1" customHeight="1"/>
    <row r="91" ht="24.75" hidden="1" customHeight="1"/>
    <row r="92" ht="24.75" hidden="1" customHeight="1"/>
    <row r="93" ht="24.75" hidden="1" customHeight="1"/>
    <row r="94" ht="24.75" hidden="1" customHeight="1"/>
    <row r="95" ht="24.75" hidden="1" customHeight="1"/>
    <row r="96" ht="24.75" hidden="1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1.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H20"/>
    <mergeCell ref="A7:A8"/>
    <mergeCell ref="B7:B8"/>
    <mergeCell ref="C7:D7"/>
    <mergeCell ref="E7:F7"/>
    <mergeCell ref="G7:H7"/>
  </mergeCells>
  <phoneticPr fontId="42" type="noConversion"/>
  <pageMargins left="0.71" right="0.71" top="0.75" bottom="0.75" header="0.31" footer="0.31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7"/>
  <sheetViews>
    <sheetView workbookViewId="0">
      <selection activeCell="J11" sqref="J11"/>
    </sheetView>
  </sheetViews>
  <sheetFormatPr defaultColWidth="9.140625" defaultRowHeight="12.75"/>
  <cols>
    <col min="1" max="1" width="13.140625" style="6" customWidth="1"/>
    <col min="2" max="2" width="28.140625" style="6" customWidth="1"/>
    <col min="3" max="3" width="9.7109375" style="6" customWidth="1"/>
    <col min="4" max="4" width="9.5703125" style="5" customWidth="1"/>
    <col min="5" max="5" width="9.140625" style="6"/>
    <col min="6" max="6" width="9.28515625" style="5" customWidth="1"/>
    <col min="7" max="7" width="9.5703125" style="6" customWidth="1"/>
    <col min="8" max="8" width="9.42578125" style="5" customWidth="1"/>
    <col min="9" max="16384" width="9.140625" style="6"/>
  </cols>
  <sheetData>
    <row r="1" spans="1:9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9" ht="15">
      <c r="A2" s="100"/>
      <c r="B2" s="101" t="s">
        <v>1242</v>
      </c>
      <c r="C2" s="1455">
        <v>6113079</v>
      </c>
      <c r="D2" s="1456"/>
      <c r="E2" s="102"/>
      <c r="F2" s="921"/>
      <c r="G2" s="103"/>
    </row>
    <row r="3" spans="1:9">
      <c r="A3" s="100"/>
      <c r="B3" s="101"/>
      <c r="C3" s="1118" t="s">
        <v>7797</v>
      </c>
      <c r="D3" s="921"/>
      <c r="E3" s="102"/>
      <c r="F3" s="921"/>
      <c r="G3" s="103"/>
    </row>
    <row r="4" spans="1:9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9" ht="15.75">
      <c r="A5" s="100"/>
      <c r="B5" s="101" t="s">
        <v>4077</v>
      </c>
      <c r="C5" s="227" t="s">
        <v>4105</v>
      </c>
      <c r="D5" s="228"/>
      <c r="E5" s="228"/>
      <c r="F5" s="70"/>
      <c r="G5" s="105"/>
    </row>
    <row r="7" spans="1:9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9" ht="32.25" customHeight="1" thickBot="1">
      <c r="A8" s="1418"/>
      <c r="B8" s="1418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9" ht="32.25" customHeight="1" thickTop="1">
      <c r="A9" s="50" t="s">
        <v>4083</v>
      </c>
      <c r="B9" s="255" t="s">
        <v>4084</v>
      </c>
      <c r="C9" s="259">
        <v>8701</v>
      </c>
      <c r="D9" s="259">
        <v>8701</v>
      </c>
      <c r="E9" s="230"/>
      <c r="F9" s="1235"/>
      <c r="G9" s="1239">
        <f t="shared" ref="G9:H14" si="0">C9+E9</f>
        <v>8701</v>
      </c>
      <c r="H9" s="1239">
        <f t="shared" si="0"/>
        <v>8701</v>
      </c>
    </row>
    <row r="10" spans="1:9" ht="34.5" customHeight="1">
      <c r="A10" s="50" t="s">
        <v>4085</v>
      </c>
      <c r="B10" s="256" t="s">
        <v>4086</v>
      </c>
      <c r="C10" s="260">
        <v>4830</v>
      </c>
      <c r="D10" s="260">
        <v>4830</v>
      </c>
      <c r="E10" s="232"/>
      <c r="F10" s="1236"/>
      <c r="G10" s="1239">
        <f t="shared" si="0"/>
        <v>4830</v>
      </c>
      <c r="H10" s="1239">
        <f t="shared" si="0"/>
        <v>4830</v>
      </c>
    </row>
    <row r="11" spans="1:9" ht="51" customHeight="1">
      <c r="A11" s="50" t="s">
        <v>4091</v>
      </c>
      <c r="B11" s="256" t="s">
        <v>4092</v>
      </c>
      <c r="C11" s="260">
        <v>0</v>
      </c>
      <c r="D11" s="260">
        <v>0</v>
      </c>
      <c r="E11" s="232"/>
      <c r="F11" s="1236"/>
      <c r="G11" s="1239">
        <f t="shared" si="0"/>
        <v>0</v>
      </c>
      <c r="H11" s="1239">
        <f t="shared" si="0"/>
        <v>0</v>
      </c>
      <c r="I11" s="6" t="s">
        <v>5979</v>
      </c>
    </row>
    <row r="12" spans="1:9" ht="11.1" customHeight="1">
      <c r="A12" s="233"/>
      <c r="B12" s="250"/>
      <c r="C12" s="1239"/>
      <c r="D12" s="1103"/>
      <c r="E12" s="156"/>
      <c r="F12" s="257"/>
      <c r="G12" s="1239">
        <f t="shared" si="0"/>
        <v>0</v>
      </c>
      <c r="H12" s="1239">
        <f t="shared" si="0"/>
        <v>0</v>
      </c>
    </row>
    <row r="13" spans="1:9" ht="11.1" customHeight="1">
      <c r="A13" s="233"/>
      <c r="B13" s="234"/>
      <c r="C13" s="1239"/>
      <c r="D13" s="1103"/>
      <c r="E13" s="156"/>
      <c r="F13" s="257"/>
      <c r="G13" s="1239">
        <f t="shared" si="0"/>
        <v>0</v>
      </c>
      <c r="H13" s="1239">
        <f t="shared" si="0"/>
        <v>0</v>
      </c>
    </row>
    <row r="14" spans="1:9" s="11" customFormat="1" ht="11.1" customHeight="1">
      <c r="A14" s="233"/>
      <c r="B14" s="234"/>
      <c r="C14" s="1239"/>
      <c r="D14" s="1103"/>
      <c r="E14" s="156"/>
      <c r="F14" s="257"/>
      <c r="G14" s="1239">
        <f t="shared" si="0"/>
        <v>0</v>
      </c>
      <c r="H14" s="1239">
        <f t="shared" si="0"/>
        <v>0</v>
      </c>
    </row>
    <row r="15" spans="1:9" s="11" customFormat="1" ht="18.75" customHeight="1">
      <c r="A15" s="257" t="s">
        <v>2777</v>
      </c>
      <c r="B15" s="244"/>
      <c r="C15" s="246">
        <f>SUM(C9:C12)</f>
        <v>13531</v>
      </c>
      <c r="D15" s="246">
        <f>SUM(D9:D12)</f>
        <v>13531</v>
      </c>
      <c r="E15" s="246">
        <f>SUM(E9:E12)</f>
        <v>0</v>
      </c>
      <c r="F15" s="776">
        <f>SUM(F9:F12)</f>
        <v>0</v>
      </c>
      <c r="G15" s="246">
        <f>SUM(C15+E15)</f>
        <v>13531</v>
      </c>
      <c r="H15" s="246">
        <f>SUM(D15+F15)</f>
        <v>13531</v>
      </c>
    </row>
    <row r="16" spans="1:9" s="11" customFormat="1" ht="12.75" customHeight="1">
      <c r="A16" s="238" t="s">
        <v>4087</v>
      </c>
      <c r="B16" s="239"/>
      <c r="C16" s="239"/>
      <c r="D16" s="1114"/>
      <c r="E16" s="239"/>
      <c r="F16" s="1114"/>
      <c r="G16" s="1249"/>
      <c r="H16" s="1250"/>
    </row>
    <row r="17" spans="1:8" s="11" customFormat="1" ht="24.75" customHeight="1">
      <c r="A17" s="242" t="s">
        <v>4083</v>
      </c>
      <c r="B17" s="243" t="s">
        <v>4084</v>
      </c>
      <c r="C17" s="156"/>
      <c r="D17" s="1103"/>
      <c r="E17" s="164"/>
      <c r="F17" s="1225"/>
      <c r="G17" s="246">
        <f t="shared" ref="G17:H21" si="1">SUM(C17+E17)</f>
        <v>0</v>
      </c>
      <c r="H17" s="246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56"/>
      <c r="D18" s="1103"/>
      <c r="E18" s="164"/>
      <c r="F18" s="1225"/>
      <c r="G18" s="246">
        <f t="shared" si="1"/>
        <v>0</v>
      </c>
      <c r="H18" s="246">
        <f t="shared" si="1"/>
        <v>0</v>
      </c>
    </row>
    <row r="19" spans="1:8" s="11" customFormat="1" ht="27" customHeight="1">
      <c r="A19" s="233"/>
      <c r="B19" s="234"/>
      <c r="C19" s="156"/>
      <c r="D19" s="1103"/>
      <c r="E19" s="164"/>
      <c r="F19" s="1225"/>
      <c r="G19" s="246">
        <f t="shared" si="1"/>
        <v>0</v>
      </c>
      <c r="H19" s="246">
        <f t="shared" si="1"/>
        <v>0</v>
      </c>
    </row>
    <row r="20" spans="1:8" s="11" customFormat="1" ht="15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1225">
        <f>SUM(F17:F19)</f>
        <v>0</v>
      </c>
      <c r="G20" s="246">
        <f t="shared" si="1"/>
        <v>0</v>
      </c>
      <c r="H20" s="246">
        <f t="shared" si="1"/>
        <v>0</v>
      </c>
    </row>
    <row r="21" spans="1:8" ht="18" customHeight="1">
      <c r="A21" s="235" t="s">
        <v>4088</v>
      </c>
      <c r="B21" s="236"/>
      <c r="C21" s="245">
        <f>SUM(C15+C20)</f>
        <v>13531</v>
      </c>
      <c r="D21" s="245">
        <f>SUM(D15+D20)</f>
        <v>13531</v>
      </c>
      <c r="E21" s="245">
        <f>SUM(E15+E20)</f>
        <v>0</v>
      </c>
      <c r="F21" s="1237">
        <f>SUM(F15+F20)</f>
        <v>0</v>
      </c>
      <c r="G21" s="246">
        <f t="shared" si="1"/>
        <v>13531</v>
      </c>
      <c r="H21" s="246">
        <f t="shared" si="1"/>
        <v>13531</v>
      </c>
    </row>
    <row r="22" spans="1:8" s="20" customFormat="1" ht="33.75" customHeight="1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H22"/>
    <mergeCell ref="A7:A8"/>
    <mergeCell ref="B7:B8"/>
    <mergeCell ref="C7:D7"/>
    <mergeCell ref="E7:F7"/>
    <mergeCell ref="G7:H7"/>
  </mergeCells>
  <phoneticPr fontId="42" type="noConversion"/>
  <pageMargins left="0.75" right="0.75" top="1" bottom="1" header="0.5" footer="0.5"/>
  <pageSetup paperSize="9" scale="8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5"/>
  <sheetViews>
    <sheetView workbookViewId="0">
      <selection activeCell="D8" sqref="D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9.85546875" style="6" customWidth="1"/>
    <col min="4" max="4" width="9.140625" style="5"/>
    <col min="5" max="5" width="9.42578125" style="6" customWidth="1"/>
    <col min="6" max="6" width="9.140625" style="5"/>
    <col min="7" max="7" width="9.140625" style="6"/>
    <col min="8" max="8" width="9.140625" style="5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1112"/>
      <c r="E1" s="226"/>
      <c r="F1" s="921"/>
      <c r="G1" s="103"/>
    </row>
    <row r="2" spans="1:8">
      <c r="A2" s="100"/>
      <c r="B2" s="101" t="s">
        <v>1242</v>
      </c>
      <c r="C2" s="104">
        <v>6113079</v>
      </c>
      <c r="D2" s="921"/>
      <c r="E2" s="102"/>
      <c r="F2" s="921"/>
      <c r="G2" s="103"/>
    </row>
    <row r="3" spans="1:8">
      <c r="A3" s="100"/>
      <c r="B3" s="101"/>
      <c r="C3" s="1118" t="s">
        <v>7797</v>
      </c>
      <c r="D3" s="921"/>
      <c r="E3" s="102"/>
      <c r="F3" s="921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4106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ht="42.75" customHeight="1" thickTop="1">
      <c r="A9" s="47" t="s">
        <v>4107</v>
      </c>
      <c r="B9" s="48" t="s">
        <v>4108</v>
      </c>
      <c r="C9" s="1113">
        <v>3654</v>
      </c>
      <c r="D9" s="1113">
        <v>3654</v>
      </c>
      <c r="E9" s="232"/>
      <c r="F9" s="260"/>
      <c r="G9" s="382">
        <f t="shared" ref="G9:H12" si="0">C9+E9</f>
        <v>3654</v>
      </c>
      <c r="H9" s="382">
        <f t="shared" si="0"/>
        <v>3654</v>
      </c>
    </row>
    <row r="10" spans="1:8" ht="40.5" customHeight="1">
      <c r="A10" s="47" t="s">
        <v>4109</v>
      </c>
      <c r="B10" s="48" t="s">
        <v>4110</v>
      </c>
      <c r="C10" s="244">
        <v>2925</v>
      </c>
      <c r="D10" s="244">
        <v>2925</v>
      </c>
      <c r="E10" s="232"/>
      <c r="F10" s="260"/>
      <c r="G10" s="146">
        <f t="shared" si="0"/>
        <v>2925</v>
      </c>
      <c r="H10" s="1103">
        <f t="shared" si="0"/>
        <v>2925</v>
      </c>
    </row>
    <row r="11" spans="1:8" ht="11.1" customHeight="1">
      <c r="A11" s="233"/>
      <c r="B11" s="250"/>
      <c r="C11" s="244"/>
      <c r="D11" s="244"/>
      <c r="E11" s="164"/>
      <c r="F11" s="244"/>
      <c r="G11" s="146">
        <f t="shared" si="0"/>
        <v>0</v>
      </c>
      <c r="H11" s="1103">
        <f t="shared" si="0"/>
        <v>0</v>
      </c>
    </row>
    <row r="12" spans="1:8" s="11" customFormat="1" ht="11.1" customHeight="1">
      <c r="A12" s="233"/>
      <c r="B12" s="234"/>
      <c r="C12" s="244"/>
      <c r="D12" s="244"/>
      <c r="E12" s="164"/>
      <c r="F12" s="244"/>
      <c r="G12" s="146">
        <f t="shared" si="0"/>
        <v>0</v>
      </c>
      <c r="H12" s="1103">
        <f t="shared" si="0"/>
        <v>0</v>
      </c>
    </row>
    <row r="13" spans="1:8" s="11" customFormat="1" ht="16.5" customHeight="1">
      <c r="A13" s="235" t="s">
        <v>2777</v>
      </c>
      <c r="B13" s="236"/>
      <c r="C13" s="237">
        <f>SUM(C9:C10)</f>
        <v>6579</v>
      </c>
      <c r="D13" s="237">
        <f>SUM(D9:D10)</f>
        <v>6579</v>
      </c>
      <c r="E13" s="237">
        <f>SUM(E9:E10)</f>
        <v>0</v>
      </c>
      <c r="F13" s="237">
        <f>SUM(F9:F10)</f>
        <v>0</v>
      </c>
      <c r="G13" s="237">
        <f>SUM(C13+E13)</f>
        <v>6579</v>
      </c>
      <c r="H13" s="237">
        <f>SUM(D13+F13)</f>
        <v>6579</v>
      </c>
    </row>
    <row r="14" spans="1:8" s="11" customFormat="1" ht="12.75" customHeight="1">
      <c r="A14" s="238" t="s">
        <v>4087</v>
      </c>
      <c r="B14" s="239"/>
      <c r="C14" s="239"/>
      <c r="D14" s="1114"/>
      <c r="E14" s="239"/>
      <c r="F14" s="1114"/>
      <c r="G14" s="239"/>
      <c r="H14" s="1115"/>
    </row>
    <row r="15" spans="1:8" s="11" customFormat="1" ht="24.75" customHeight="1">
      <c r="A15" s="242" t="s">
        <v>4083</v>
      </c>
      <c r="B15" s="243" t="s">
        <v>4084</v>
      </c>
      <c r="C15" s="156"/>
      <c r="D15" s="1103"/>
      <c r="E15" s="164"/>
      <c r="F15" s="244"/>
      <c r="G15" s="237">
        <f t="shared" ref="G15:H19" si="1">SUM(C15+E15)</f>
        <v>0</v>
      </c>
      <c r="H15" s="237">
        <f t="shared" si="1"/>
        <v>0</v>
      </c>
    </row>
    <row r="16" spans="1:8" s="11" customFormat="1" ht="25.5">
      <c r="A16" s="242" t="s">
        <v>4085</v>
      </c>
      <c r="B16" s="243" t="s">
        <v>4086</v>
      </c>
      <c r="C16" s="156"/>
      <c r="D16" s="1103"/>
      <c r="E16" s="164"/>
      <c r="F16" s="244"/>
      <c r="G16" s="237">
        <f t="shared" si="1"/>
        <v>0</v>
      </c>
      <c r="H16" s="237">
        <f t="shared" si="1"/>
        <v>0</v>
      </c>
    </row>
    <row r="17" spans="1:8" s="11" customFormat="1" ht="27" customHeight="1">
      <c r="A17" s="233"/>
      <c r="B17" s="234"/>
      <c r="C17" s="156"/>
      <c r="D17" s="1103"/>
      <c r="E17" s="164"/>
      <c r="F17" s="244"/>
      <c r="G17" s="237">
        <f t="shared" si="1"/>
        <v>0</v>
      </c>
      <c r="H17" s="237">
        <f t="shared" si="1"/>
        <v>0</v>
      </c>
    </row>
    <row r="18" spans="1:8" s="11" customFormat="1" ht="12" customHeight="1">
      <c r="A18" s="235" t="s">
        <v>2777</v>
      </c>
      <c r="B18" s="236"/>
      <c r="C18" s="244">
        <f>SUM(C15:C17)</f>
        <v>0</v>
      </c>
      <c r="D18" s="244">
        <f>SUM(D15:D17)</f>
        <v>0</v>
      </c>
      <c r="E18" s="244">
        <f>SUM(E15:E17)</f>
        <v>0</v>
      </c>
      <c r="F18" s="244">
        <f>SUM(F15:F17)</f>
        <v>0</v>
      </c>
      <c r="G18" s="237">
        <f t="shared" si="1"/>
        <v>0</v>
      </c>
      <c r="H18" s="237">
        <f t="shared" si="1"/>
        <v>0</v>
      </c>
    </row>
    <row r="19" spans="1:8" ht="17.25" customHeight="1">
      <c r="A19" s="235" t="s">
        <v>4088</v>
      </c>
      <c r="B19" s="236"/>
      <c r="C19" s="245">
        <f>SUM(C13+C18)</f>
        <v>6579</v>
      </c>
      <c r="D19" s="245">
        <f>SUM(D13+D18)</f>
        <v>6579</v>
      </c>
      <c r="E19" s="245">
        <f>SUM(E13+E18)</f>
        <v>0</v>
      </c>
      <c r="F19" s="245">
        <f>SUM(F13+F18)</f>
        <v>0</v>
      </c>
      <c r="G19" s="237">
        <f t="shared" si="1"/>
        <v>6579</v>
      </c>
      <c r="H19" s="237">
        <f t="shared" si="1"/>
        <v>6579</v>
      </c>
    </row>
    <row r="20" spans="1:8" s="20" customFormat="1" ht="33.75" customHeight="1">
      <c r="A20" s="1448" t="s">
        <v>4089</v>
      </c>
      <c r="B20" s="1448"/>
      <c r="C20" s="1448"/>
      <c r="D20" s="1448"/>
      <c r="E20" s="1448"/>
      <c r="F20" s="1448"/>
      <c r="G20" s="1448"/>
      <c r="H20" s="1448"/>
    </row>
    <row r="22" spans="1:8" ht="11.1" customHeight="1"/>
    <row r="23" spans="1:8" ht="11.1" customHeight="1"/>
    <row r="24" spans="1:8" ht="11.1" customHeight="1"/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H20"/>
    <mergeCell ref="A7:A8"/>
    <mergeCell ref="B7:B8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9"/>
  <sheetViews>
    <sheetView workbookViewId="0">
      <selection activeCell="D8" sqref="D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9.42578125" style="6" customWidth="1"/>
    <col min="4" max="4" width="9.5703125" style="6" customWidth="1"/>
    <col min="5" max="5" width="9.140625" style="6"/>
    <col min="6" max="7" width="9.7109375" style="6" customWidth="1"/>
    <col min="8" max="8" width="9.4257812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102"/>
      <c r="G1" s="103"/>
    </row>
    <row r="2" spans="1:8">
      <c r="A2" s="100"/>
      <c r="B2" s="101" t="s">
        <v>1242</v>
      </c>
      <c r="C2" s="104">
        <v>6113079</v>
      </c>
      <c r="D2" s="102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4111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18"/>
      <c r="C8" s="902" t="s">
        <v>7597</v>
      </c>
      <c r="D8" s="1211" t="s">
        <v>7787</v>
      </c>
      <c r="E8" s="902" t="s">
        <v>7597</v>
      </c>
      <c r="F8" s="1211" t="s">
        <v>7787</v>
      </c>
      <c r="G8" s="902" t="s">
        <v>7597</v>
      </c>
      <c r="H8" s="1211" t="s">
        <v>7787</v>
      </c>
    </row>
    <row r="9" spans="1:8" ht="32.25" customHeight="1" thickTop="1">
      <c r="A9" s="242" t="s">
        <v>4083</v>
      </c>
      <c r="B9" s="243" t="s">
        <v>4084</v>
      </c>
      <c r="C9" s="1119">
        <v>2633</v>
      </c>
      <c r="D9" s="1119">
        <v>2633</v>
      </c>
      <c r="E9" s="230"/>
      <c r="F9" s="230"/>
      <c r="G9" s="382">
        <f t="shared" ref="G9:H14" si="0">C9+E9</f>
        <v>2633</v>
      </c>
      <c r="H9" s="382">
        <f t="shared" si="0"/>
        <v>2633</v>
      </c>
    </row>
    <row r="10" spans="1:8" ht="34.5" customHeight="1">
      <c r="A10" s="242" t="s">
        <v>4085</v>
      </c>
      <c r="B10" s="243" t="s">
        <v>4086</v>
      </c>
      <c r="C10" s="260">
        <v>1142</v>
      </c>
      <c r="D10" s="260">
        <v>1142</v>
      </c>
      <c r="E10" s="232"/>
      <c r="F10" s="232"/>
      <c r="G10" s="146">
        <f t="shared" si="0"/>
        <v>1142</v>
      </c>
      <c r="H10" s="146">
        <f t="shared" si="0"/>
        <v>1142</v>
      </c>
    </row>
    <row r="11" spans="1:8" ht="11.1" customHeight="1">
      <c r="A11" s="233"/>
      <c r="B11" s="234"/>
      <c r="C11" s="164"/>
      <c r="D11" s="164"/>
      <c r="E11" s="164"/>
      <c r="F11" s="164"/>
      <c r="G11" s="146">
        <f t="shared" si="0"/>
        <v>0</v>
      </c>
      <c r="H11" s="146">
        <f t="shared" si="0"/>
        <v>0</v>
      </c>
    </row>
    <row r="12" spans="1:8" ht="11.1" customHeight="1">
      <c r="A12" s="233"/>
      <c r="B12" s="234"/>
      <c r="C12" s="164"/>
      <c r="D12" s="164"/>
      <c r="E12" s="164"/>
      <c r="F12" s="164"/>
      <c r="G12" s="146">
        <f t="shared" si="0"/>
        <v>0</v>
      </c>
      <c r="H12" s="146">
        <f t="shared" si="0"/>
        <v>0</v>
      </c>
    </row>
    <row r="13" spans="1:8" ht="11.1" customHeight="1">
      <c r="A13" s="233"/>
      <c r="B13" s="234"/>
      <c r="C13" s="164"/>
      <c r="D13" s="164"/>
      <c r="E13" s="164"/>
      <c r="F13" s="164"/>
      <c r="G13" s="146">
        <f t="shared" si="0"/>
        <v>0</v>
      </c>
      <c r="H13" s="146">
        <f t="shared" si="0"/>
        <v>0</v>
      </c>
    </row>
    <row r="14" spans="1:8" s="11" customFormat="1" ht="11.1" customHeight="1">
      <c r="A14" s="233"/>
      <c r="B14" s="234"/>
      <c r="C14" s="164"/>
      <c r="D14" s="164"/>
      <c r="E14" s="164"/>
      <c r="F14" s="164"/>
      <c r="G14" s="146">
        <f t="shared" si="0"/>
        <v>0</v>
      </c>
      <c r="H14" s="146">
        <f t="shared" si="0"/>
        <v>0</v>
      </c>
    </row>
    <row r="15" spans="1:8" s="11" customFormat="1" ht="15.75" customHeight="1">
      <c r="A15" s="235" t="s">
        <v>2777</v>
      </c>
      <c r="B15" s="253"/>
      <c r="C15" s="237">
        <f>SUM(C9:C12)</f>
        <v>3775</v>
      </c>
      <c r="D15" s="237">
        <f>SUM(D9:D12)</f>
        <v>3775</v>
      </c>
      <c r="E15" s="237">
        <f>SUM(E9:E12)</f>
        <v>0</v>
      </c>
      <c r="F15" s="237">
        <f>SUM(F9:F12)</f>
        <v>0</v>
      </c>
      <c r="G15" s="237">
        <f>SUM(C15+E15)</f>
        <v>3775</v>
      </c>
      <c r="H15" s="237">
        <f>SUM(D15+F15)</f>
        <v>3775</v>
      </c>
    </row>
    <row r="16" spans="1:8" s="11" customFormat="1" ht="12.75" customHeight="1">
      <c r="A16" s="238" t="s">
        <v>4087</v>
      </c>
      <c r="B16" s="239"/>
      <c r="C16" s="239"/>
      <c r="D16" s="239"/>
      <c r="E16" s="239"/>
      <c r="F16" s="239"/>
      <c r="G16" s="239"/>
      <c r="H16" s="240"/>
    </row>
    <row r="17" spans="1:8" s="11" customFormat="1" ht="24.75" customHeight="1">
      <c r="A17" s="242" t="s">
        <v>4083</v>
      </c>
      <c r="B17" s="243" t="s">
        <v>4084</v>
      </c>
      <c r="C17" s="156"/>
      <c r="D17" s="156"/>
      <c r="E17" s="164"/>
      <c r="F17" s="16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56"/>
      <c r="D18" s="156"/>
      <c r="E18" s="164"/>
      <c r="F18" s="164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56"/>
      <c r="D19" s="156"/>
      <c r="E19" s="164"/>
      <c r="F19" s="164"/>
      <c r="G19" s="237">
        <f t="shared" si="1"/>
        <v>0</v>
      </c>
      <c r="H19" s="237">
        <f t="shared" si="1"/>
        <v>0</v>
      </c>
    </row>
    <row r="20" spans="1:8" s="11" customFormat="1" ht="11.1" customHeight="1">
      <c r="A20" s="235" t="s">
        <v>2777</v>
      </c>
      <c r="B20" s="236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>
      <c r="A21" s="235" t="s">
        <v>4088</v>
      </c>
      <c r="B21" s="236"/>
      <c r="C21" s="245">
        <f>SUM(C15+C20)</f>
        <v>3775</v>
      </c>
      <c r="D21" s="245">
        <f>SUM(D15+D20)</f>
        <v>3775</v>
      </c>
      <c r="E21" s="245">
        <f>SUM(E15+E20)</f>
        <v>0</v>
      </c>
      <c r="F21" s="245">
        <f>SUM(F15+F20)</f>
        <v>0</v>
      </c>
      <c r="G21" s="237">
        <f t="shared" si="1"/>
        <v>3775</v>
      </c>
      <c r="H21" s="237">
        <f t="shared" si="1"/>
        <v>3775</v>
      </c>
    </row>
    <row r="22" spans="1:8">
      <c r="A22" s="1448" t="s">
        <v>4089</v>
      </c>
      <c r="B22" s="1448"/>
      <c r="C22" s="1448"/>
      <c r="D22" s="1448"/>
      <c r="E22" s="1448"/>
      <c r="F22" s="1448"/>
      <c r="G22" s="1448"/>
      <c r="H22" s="1448"/>
    </row>
    <row r="23" spans="1:8">
      <c r="A23" s="5"/>
      <c r="G23" s="258"/>
      <c r="H23" s="258"/>
    </row>
    <row r="24" spans="1:8" s="20" customFormat="1" ht="8.25" customHeight="1">
      <c r="A24" s="1448"/>
      <c r="B24" s="1448"/>
      <c r="C24" s="1448"/>
      <c r="D24" s="1448"/>
      <c r="E24" s="1448"/>
      <c r="F24" s="1448"/>
      <c r="G24" s="1448"/>
      <c r="H24" s="1448"/>
    </row>
    <row r="25" spans="1:8">
      <c r="A25" s="5"/>
    </row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7">
    <mergeCell ref="A24:H24"/>
    <mergeCell ref="A7:A8"/>
    <mergeCell ref="B7:B8"/>
    <mergeCell ref="A22:H22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8"/>
  <sheetViews>
    <sheetView zoomScaleSheetLayoutView="100" workbookViewId="0">
      <selection activeCell="D8" sqref="D8"/>
    </sheetView>
  </sheetViews>
  <sheetFormatPr defaultColWidth="9.140625" defaultRowHeight="12.75"/>
  <cols>
    <col min="1" max="1" width="13.140625" style="6" customWidth="1"/>
    <col min="2" max="2" width="20" style="6" customWidth="1"/>
    <col min="3" max="3" width="9.5703125" style="6" customWidth="1"/>
    <col min="4" max="4" width="9.42578125" style="6" customWidth="1"/>
    <col min="5" max="5" width="8.7109375" style="6" customWidth="1"/>
    <col min="6" max="6" width="9.28515625" style="6" customWidth="1"/>
    <col min="7" max="7" width="9.5703125" style="6" customWidth="1"/>
    <col min="8" max="8" width="9.4257812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102"/>
      <c r="G1" s="103"/>
    </row>
    <row r="2" spans="1:8">
      <c r="A2" s="100"/>
      <c r="B2" s="101" t="s">
        <v>1242</v>
      </c>
      <c r="C2" s="104">
        <v>6113079</v>
      </c>
      <c r="D2" s="102"/>
      <c r="E2" s="102"/>
      <c r="F2" s="102"/>
      <c r="G2" s="103"/>
    </row>
    <row r="3" spans="1:8">
      <c r="A3" s="100"/>
      <c r="B3" s="101"/>
      <c r="C3" s="1118" t="s">
        <v>7797</v>
      </c>
      <c r="D3" s="921"/>
      <c r="E3" s="102"/>
      <c r="F3" s="102"/>
      <c r="G3" s="103"/>
    </row>
    <row r="4" spans="1:8" ht="15.75">
      <c r="A4" s="100"/>
      <c r="B4" s="101" t="s">
        <v>1244</v>
      </c>
      <c r="C4" s="227" t="s">
        <v>1228</v>
      </c>
      <c r="D4" s="228"/>
      <c r="E4" s="228"/>
      <c r="F4" s="70"/>
      <c r="G4" s="105"/>
    </row>
    <row r="5" spans="1:8" ht="15.75">
      <c r="A5" s="100"/>
      <c r="B5" s="101" t="s">
        <v>4077</v>
      </c>
      <c r="C5" s="227" t="s">
        <v>4112</v>
      </c>
      <c r="D5" s="228"/>
      <c r="E5" s="228"/>
      <c r="F5" s="70"/>
      <c r="G5" s="105"/>
    </row>
    <row r="7" spans="1:8" ht="21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32.25" customHeight="1" thickBot="1">
      <c r="A8" s="1418"/>
      <c r="B8" s="1452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ht="32.25" customHeight="1" thickTop="1">
      <c r="A9" s="47" t="s">
        <v>4083</v>
      </c>
      <c r="B9" s="249" t="s">
        <v>4084</v>
      </c>
      <c r="C9" s="229">
        <v>1038</v>
      </c>
      <c r="D9" s="229">
        <v>1038</v>
      </c>
      <c r="E9" s="230"/>
      <c r="F9" s="230"/>
      <c r="G9" s="1251">
        <f t="shared" ref="G9:H13" si="0">C9+E9</f>
        <v>1038</v>
      </c>
      <c r="H9" s="382">
        <f t="shared" si="0"/>
        <v>1038</v>
      </c>
    </row>
    <row r="10" spans="1:8" ht="30" customHeight="1">
      <c r="A10" s="47" t="s">
        <v>4085</v>
      </c>
      <c r="B10" s="48" t="s">
        <v>4086</v>
      </c>
      <c r="C10" s="1240">
        <v>1120</v>
      </c>
      <c r="D10" s="231">
        <v>1120</v>
      </c>
      <c r="E10" s="232"/>
      <c r="F10" s="232"/>
      <c r="G10" s="260">
        <f t="shared" si="0"/>
        <v>1120</v>
      </c>
      <c r="H10" s="146">
        <f t="shared" si="0"/>
        <v>1120</v>
      </c>
    </row>
    <row r="11" spans="1:8" ht="52.5" customHeight="1">
      <c r="A11" s="47" t="s">
        <v>4091</v>
      </c>
      <c r="B11" s="48" t="s">
        <v>4092</v>
      </c>
      <c r="C11" s="1240">
        <v>309</v>
      </c>
      <c r="D11" s="231">
        <v>309</v>
      </c>
      <c r="E11" s="232"/>
      <c r="F11" s="232"/>
      <c r="G11" s="260">
        <f t="shared" si="0"/>
        <v>309</v>
      </c>
      <c r="H11" s="146">
        <f t="shared" si="0"/>
        <v>309</v>
      </c>
    </row>
    <row r="12" spans="1:8" ht="53.25" customHeight="1">
      <c r="A12" s="47" t="s">
        <v>4101</v>
      </c>
      <c r="B12" s="48" t="s">
        <v>4102</v>
      </c>
      <c r="C12" s="1240">
        <v>303</v>
      </c>
      <c r="D12" s="231">
        <v>303</v>
      </c>
      <c r="E12" s="232"/>
      <c r="F12" s="232"/>
      <c r="G12" s="260">
        <f t="shared" si="0"/>
        <v>303</v>
      </c>
      <c r="H12" s="260">
        <f t="shared" si="0"/>
        <v>303</v>
      </c>
    </row>
    <row r="13" spans="1:8" ht="14.25" customHeight="1">
      <c r="A13" s="47"/>
      <c r="B13" s="48"/>
      <c r="C13" s="164"/>
      <c r="D13" s="164"/>
      <c r="E13" s="164"/>
      <c r="F13" s="164"/>
      <c r="G13" s="260">
        <f t="shared" si="0"/>
        <v>0</v>
      </c>
      <c r="H13" s="260">
        <f t="shared" si="0"/>
        <v>0</v>
      </c>
    </row>
    <row r="14" spans="1:8" s="11" customFormat="1" ht="11.1" customHeight="1">
      <c r="A14" s="233"/>
      <c r="B14" s="234"/>
      <c r="C14" s="164"/>
      <c r="D14" s="164"/>
      <c r="E14" s="164"/>
      <c r="F14" s="164"/>
      <c r="G14" s="146"/>
      <c r="H14" s="244"/>
    </row>
    <row r="15" spans="1:8" s="11" customFormat="1" ht="14.25" customHeight="1">
      <c r="A15" s="235" t="s">
        <v>2777</v>
      </c>
      <c r="B15" s="236"/>
      <c r="C15" s="237">
        <f>SUM(C9:C14)</f>
        <v>2770</v>
      </c>
      <c r="D15" s="237">
        <f>SUM(D9:D14)</f>
        <v>2770</v>
      </c>
      <c r="E15" s="237">
        <f>SUM(E9:E13)</f>
        <v>0</v>
      </c>
      <c r="F15" s="237">
        <f>SUM(F9:F13)</f>
        <v>0</v>
      </c>
      <c r="G15" s="237">
        <f>SUM(C15+E15)</f>
        <v>2770</v>
      </c>
      <c r="H15" s="237">
        <f>SUM(D15+F15)</f>
        <v>2770</v>
      </c>
    </row>
    <row r="16" spans="1:8" s="11" customFormat="1" ht="12.75" customHeight="1">
      <c r="A16" s="238" t="s">
        <v>4087</v>
      </c>
      <c r="B16" s="239"/>
      <c r="C16" s="239"/>
      <c r="D16" s="239"/>
      <c r="E16" s="239"/>
      <c r="F16" s="239"/>
      <c r="G16" s="239"/>
      <c r="H16" s="240"/>
    </row>
    <row r="17" spans="1:8" s="11" customFormat="1" ht="24.75" customHeight="1">
      <c r="A17" s="242" t="s">
        <v>4083</v>
      </c>
      <c r="B17" s="243" t="s">
        <v>4084</v>
      </c>
      <c r="C17" s="156"/>
      <c r="D17" s="156"/>
      <c r="E17" s="164"/>
      <c r="F17" s="164"/>
      <c r="G17" s="237">
        <f t="shared" ref="G17:H21" si="1">SUM(C17+E17)</f>
        <v>0</v>
      </c>
      <c r="H17" s="237">
        <f t="shared" si="1"/>
        <v>0</v>
      </c>
    </row>
    <row r="18" spans="1:8" s="11" customFormat="1" ht="25.5">
      <c r="A18" s="242" t="s">
        <v>4085</v>
      </c>
      <c r="B18" s="243" t="s">
        <v>4086</v>
      </c>
      <c r="C18" s="156"/>
      <c r="D18" s="156"/>
      <c r="E18" s="164"/>
      <c r="F18" s="164"/>
      <c r="G18" s="237">
        <f t="shared" si="1"/>
        <v>0</v>
      </c>
      <c r="H18" s="237">
        <f t="shared" si="1"/>
        <v>0</v>
      </c>
    </row>
    <row r="19" spans="1:8" s="11" customFormat="1" ht="27" customHeight="1">
      <c r="A19" s="233"/>
      <c r="B19" s="234"/>
      <c r="C19" s="156"/>
      <c r="D19" s="156"/>
      <c r="E19" s="164"/>
      <c r="F19" s="164"/>
      <c r="G19" s="237">
        <f t="shared" si="1"/>
        <v>0</v>
      </c>
      <c r="H19" s="237">
        <f t="shared" si="1"/>
        <v>0</v>
      </c>
    </row>
    <row r="20" spans="1:8" s="11" customFormat="1" ht="11.1" customHeight="1">
      <c r="A20" s="235" t="s">
        <v>2777</v>
      </c>
      <c r="B20" s="253"/>
      <c r="C20" s="244">
        <f>SUM(C17:C19)</f>
        <v>0</v>
      </c>
      <c r="D20" s="244">
        <f>SUM(D17:D19)</f>
        <v>0</v>
      </c>
      <c r="E20" s="244">
        <f>SUM(E17:E19)</f>
        <v>0</v>
      </c>
      <c r="F20" s="244">
        <f>SUM(F17:F19)</f>
        <v>0</v>
      </c>
      <c r="G20" s="237">
        <f t="shared" si="1"/>
        <v>0</v>
      </c>
      <c r="H20" s="237">
        <f t="shared" si="1"/>
        <v>0</v>
      </c>
    </row>
    <row r="21" spans="1:8">
      <c r="A21" s="235" t="s">
        <v>4088</v>
      </c>
      <c r="B21" s="253"/>
      <c r="C21" s="245">
        <f>SUM(C15+C20)</f>
        <v>2770</v>
      </c>
      <c r="D21" s="245">
        <f>SUM(D15+D20)</f>
        <v>2770</v>
      </c>
      <c r="E21" s="245">
        <f>SUM(E15+E20)</f>
        <v>0</v>
      </c>
      <c r="F21" s="245">
        <f>SUM(F15+F20)</f>
        <v>0</v>
      </c>
      <c r="G21" s="237">
        <f t="shared" si="1"/>
        <v>2770</v>
      </c>
      <c r="H21" s="237">
        <f t="shared" si="1"/>
        <v>2770</v>
      </c>
    </row>
    <row r="22" spans="1:8">
      <c r="A22" s="261"/>
      <c r="B22" s="261"/>
      <c r="C22" s="262"/>
      <c r="D22" s="262"/>
      <c r="E22" s="262"/>
      <c r="F22" s="262"/>
      <c r="G22" s="258"/>
      <c r="H22" s="258"/>
    </row>
    <row r="23" spans="1:8" s="20" customFormat="1" ht="15" customHeight="1">
      <c r="A23" s="5"/>
      <c r="B23" s="5"/>
      <c r="C23" s="5"/>
      <c r="D23" s="5"/>
      <c r="E23" s="5"/>
      <c r="F23" s="5"/>
      <c r="G23" s="5"/>
      <c r="H23" s="5"/>
    </row>
    <row r="24" spans="1:8" ht="12.75" customHeight="1">
      <c r="A24" s="5"/>
      <c r="B24" s="5"/>
      <c r="C24" s="5"/>
      <c r="D24" s="5"/>
      <c r="E24" s="5"/>
      <c r="F24" s="5"/>
      <c r="G24" s="5"/>
      <c r="H24" s="5"/>
    </row>
    <row r="25" spans="1:8" ht="11.1" customHeight="1"/>
    <row r="26" spans="1:8" ht="11.1" customHeight="1"/>
    <row r="27" spans="1:8" ht="11.1" customHeight="1"/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5">
    <mergeCell ref="G7:H7"/>
    <mergeCell ref="A7:A8"/>
    <mergeCell ref="B7:B8"/>
    <mergeCell ref="C7:D7"/>
    <mergeCell ref="E7:F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00" workbookViewId="0">
      <selection activeCell="T5" sqref="T5"/>
    </sheetView>
  </sheetViews>
  <sheetFormatPr defaultColWidth="9.140625" defaultRowHeight="12.75"/>
  <cols>
    <col min="1" max="1" width="21.5703125" style="985" customWidth="1"/>
    <col min="2" max="2" width="9.140625" style="985"/>
    <col min="3" max="3" width="5.85546875" style="985" customWidth="1"/>
    <col min="4" max="4" width="8" style="985" customWidth="1"/>
    <col min="5" max="5" width="5.85546875" style="986" customWidth="1"/>
    <col min="6" max="7" width="6.28515625" style="986" customWidth="1"/>
    <col min="8" max="8" width="6" style="986" customWidth="1"/>
    <col min="9" max="9" width="5.85546875" style="986" customWidth="1"/>
    <col min="10" max="10" width="6" style="986" customWidth="1"/>
    <col min="11" max="11" width="6.7109375" style="986" customWidth="1"/>
    <col min="12" max="12" width="6.42578125" style="986" customWidth="1"/>
    <col min="13" max="13" width="5.85546875" style="985" customWidth="1"/>
    <col min="14" max="14" width="6.28515625" style="985" customWidth="1"/>
    <col min="15" max="15" width="6.7109375" style="985" customWidth="1"/>
    <col min="16" max="16" width="5.7109375" style="635" customWidth="1"/>
    <col min="17" max="18" width="6.7109375" style="635" customWidth="1"/>
    <col min="19" max="16384" width="9.140625" style="635"/>
  </cols>
  <sheetData>
    <row r="1" spans="1:23" s="931" customFormat="1" ht="25.5" customHeight="1">
      <c r="A1" s="743"/>
      <c r="B1" s="744" t="s">
        <v>1240</v>
      </c>
      <c r="C1" s="926" t="s">
        <v>7047</v>
      </c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8"/>
      <c r="O1" s="929"/>
      <c r="P1" s="929"/>
      <c r="Q1" s="929"/>
      <c r="R1" s="930"/>
      <c r="S1" s="929"/>
      <c r="T1" s="930"/>
      <c r="W1" s="932"/>
    </row>
    <row r="2" spans="1:23" s="931" customFormat="1" ht="17.25" customHeight="1">
      <c r="A2" s="743"/>
      <c r="B2" s="744" t="s">
        <v>1242</v>
      </c>
      <c r="C2" s="926" t="s">
        <v>7809</v>
      </c>
      <c r="D2" s="927"/>
      <c r="E2" s="967"/>
      <c r="F2" s="967"/>
      <c r="G2" s="967"/>
      <c r="H2" s="967"/>
      <c r="I2" s="967"/>
      <c r="J2" s="967"/>
      <c r="K2" s="967"/>
      <c r="L2" s="967"/>
      <c r="M2" s="967"/>
      <c r="N2" s="968"/>
      <c r="O2" s="929"/>
      <c r="P2" s="929"/>
      <c r="Q2" s="929"/>
      <c r="R2" s="930"/>
      <c r="S2" s="929"/>
      <c r="T2" s="930"/>
      <c r="W2" s="932"/>
    </row>
    <row r="3" spans="1:23" s="931" customFormat="1" ht="24.75" customHeight="1">
      <c r="A3" s="743"/>
      <c r="B3" s="744" t="s">
        <v>1243</v>
      </c>
      <c r="C3" s="926" t="s">
        <v>7810</v>
      </c>
      <c r="D3" s="927"/>
      <c r="E3" s="967"/>
      <c r="F3" s="967"/>
      <c r="G3" s="967"/>
      <c r="H3" s="967"/>
      <c r="I3" s="967"/>
      <c r="J3" s="967"/>
      <c r="K3" s="967"/>
      <c r="L3" s="967"/>
      <c r="M3" s="967"/>
      <c r="N3" s="968"/>
      <c r="O3" s="929"/>
      <c r="P3" s="929"/>
      <c r="Q3" s="929"/>
      <c r="R3" s="930"/>
      <c r="S3" s="929"/>
      <c r="T3" s="930"/>
      <c r="W3" s="932"/>
    </row>
    <row r="4" spans="1:23" s="931" customFormat="1" ht="18" customHeight="1">
      <c r="A4" s="743"/>
      <c r="B4" s="744" t="s">
        <v>1244</v>
      </c>
      <c r="C4" s="746" t="s">
        <v>1220</v>
      </c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969"/>
      <c r="O4" s="929"/>
      <c r="P4" s="929"/>
      <c r="Q4" s="929"/>
      <c r="R4" s="930"/>
      <c r="S4" s="929"/>
      <c r="T4" s="930"/>
      <c r="W4" s="932"/>
    </row>
    <row r="5" spans="1:23" s="931" customFormat="1" ht="12" customHeight="1">
      <c r="A5" s="935"/>
      <c r="C5" s="970"/>
      <c r="F5" s="937"/>
      <c r="G5" s="937"/>
      <c r="H5" s="937"/>
      <c r="I5" s="937"/>
      <c r="J5" s="937"/>
      <c r="K5" s="937"/>
      <c r="L5" s="937"/>
      <c r="M5" s="937"/>
      <c r="O5" s="929"/>
      <c r="P5" s="929"/>
      <c r="Q5" s="929"/>
      <c r="R5" s="930"/>
      <c r="S5" s="929"/>
      <c r="T5" s="930"/>
      <c r="W5" s="932"/>
    </row>
    <row r="6" spans="1:23" ht="65.25" customHeight="1">
      <c r="A6" s="1394" t="s">
        <v>4563</v>
      </c>
      <c r="B6" s="1393" t="s">
        <v>4948</v>
      </c>
      <c r="C6" s="1393" t="s">
        <v>4949</v>
      </c>
      <c r="D6" s="1393" t="s">
        <v>7814</v>
      </c>
      <c r="E6" s="1393" t="s">
        <v>1247</v>
      </c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 t="s">
        <v>1248</v>
      </c>
      <c r="Q6" s="1393"/>
      <c r="R6" s="1393"/>
    </row>
    <row r="7" spans="1:23" s="1067" customFormat="1" ht="77.25" customHeight="1">
      <c r="A7" s="1394"/>
      <c r="B7" s="1393"/>
      <c r="C7" s="1393"/>
      <c r="D7" s="1393"/>
      <c r="E7" s="971" t="s">
        <v>4564</v>
      </c>
      <c r="F7" s="972" t="s">
        <v>4541</v>
      </c>
      <c r="G7" s="972" t="s">
        <v>4542</v>
      </c>
      <c r="H7" s="971" t="s">
        <v>4950</v>
      </c>
      <c r="I7" s="971" t="s">
        <v>4951</v>
      </c>
      <c r="J7" s="971" t="s">
        <v>4952</v>
      </c>
      <c r="K7" s="971" t="s">
        <v>4953</v>
      </c>
      <c r="L7" s="971" t="s">
        <v>4954</v>
      </c>
      <c r="M7" s="971" t="s">
        <v>4548</v>
      </c>
      <c r="N7" s="971" t="s">
        <v>4955</v>
      </c>
      <c r="O7" s="971" t="s">
        <v>4956</v>
      </c>
      <c r="P7" s="971" t="s">
        <v>4565</v>
      </c>
      <c r="Q7" s="971" t="s">
        <v>4957</v>
      </c>
      <c r="R7" s="971" t="s">
        <v>4566</v>
      </c>
    </row>
    <row r="8" spans="1:23" ht="30" customHeight="1">
      <c r="A8" s="973" t="s">
        <v>1233</v>
      </c>
      <c r="B8" s="974">
        <v>16</v>
      </c>
      <c r="C8" s="974">
        <v>2</v>
      </c>
      <c r="D8" s="974">
        <v>6005</v>
      </c>
      <c r="E8" s="975">
        <v>5</v>
      </c>
      <c r="F8" s="975">
        <v>3</v>
      </c>
      <c r="G8" s="975">
        <v>1</v>
      </c>
      <c r="H8" s="976">
        <v>3</v>
      </c>
      <c r="I8" s="977">
        <f t="shared" ref="I8:I17" si="0">E8-H8</f>
        <v>2</v>
      </c>
      <c r="J8" s="975">
        <v>13</v>
      </c>
      <c r="K8" s="976">
        <v>10</v>
      </c>
      <c r="L8" s="977">
        <f t="shared" ref="L8:L17" si="1">J8-K8</f>
        <v>3</v>
      </c>
      <c r="M8" s="940"/>
      <c r="N8" s="941"/>
      <c r="O8" s="977">
        <f t="shared" ref="O8:O17" si="2">M8-N8</f>
        <v>0</v>
      </c>
      <c r="P8" s="978"/>
      <c r="Q8" s="978"/>
      <c r="R8" s="978"/>
    </row>
    <row r="9" spans="1:23" ht="36.75" customHeight="1">
      <c r="A9" s="973" t="s">
        <v>7068</v>
      </c>
      <c r="B9" s="974">
        <v>5</v>
      </c>
      <c r="C9" s="974">
        <v>1</v>
      </c>
      <c r="D9" s="974"/>
      <c r="E9" s="979">
        <v>3</v>
      </c>
      <c r="F9" s="975">
        <v>1</v>
      </c>
      <c r="G9" s="975">
        <v>1</v>
      </c>
      <c r="H9" s="976"/>
      <c r="I9" s="977">
        <f t="shared" si="0"/>
        <v>3</v>
      </c>
      <c r="J9" s="975">
        <v>4</v>
      </c>
      <c r="K9" s="976"/>
      <c r="L9" s="977">
        <f t="shared" si="1"/>
        <v>4</v>
      </c>
      <c r="M9" s="940"/>
      <c r="N9" s="941"/>
      <c r="O9" s="977">
        <f t="shared" si="2"/>
        <v>0</v>
      </c>
      <c r="P9" s="978"/>
      <c r="Q9" s="978"/>
      <c r="R9" s="978"/>
    </row>
    <row r="10" spans="1:23" ht="19.5" customHeight="1">
      <c r="A10" s="980"/>
      <c r="B10" s="973"/>
      <c r="C10" s="973"/>
      <c r="D10" s="973"/>
      <c r="E10" s="940"/>
      <c r="F10" s="981"/>
      <c r="G10" s="981"/>
      <c r="H10" s="976"/>
      <c r="I10" s="977">
        <f t="shared" si="0"/>
        <v>0</v>
      </c>
      <c r="J10" s="981"/>
      <c r="K10" s="976"/>
      <c r="L10" s="977">
        <f t="shared" si="1"/>
        <v>0</v>
      </c>
      <c r="M10" s="940"/>
      <c r="N10" s="941"/>
      <c r="O10" s="977">
        <f t="shared" si="2"/>
        <v>0</v>
      </c>
      <c r="P10" s="978"/>
      <c r="Q10" s="978"/>
      <c r="R10" s="978"/>
    </row>
    <row r="11" spans="1:23" ht="18.75" customHeight="1">
      <c r="A11" s="973"/>
      <c r="B11" s="973"/>
      <c r="C11" s="973"/>
      <c r="D11" s="973"/>
      <c r="E11" s="973"/>
      <c r="F11" s="982"/>
      <c r="G11" s="982"/>
      <c r="H11" s="976"/>
      <c r="I11" s="977">
        <f t="shared" si="0"/>
        <v>0</v>
      </c>
      <c r="J11" s="973"/>
      <c r="K11" s="976"/>
      <c r="L11" s="977">
        <f t="shared" si="1"/>
        <v>0</v>
      </c>
      <c r="M11" s="973"/>
      <c r="N11" s="941"/>
      <c r="O11" s="977">
        <f t="shared" si="2"/>
        <v>0</v>
      </c>
      <c r="P11" s="978"/>
      <c r="Q11" s="978"/>
      <c r="R11" s="978"/>
    </row>
    <row r="12" spans="1:23" ht="19.5" customHeight="1">
      <c r="A12" s="973"/>
      <c r="B12" s="973"/>
      <c r="C12" s="973"/>
      <c r="D12" s="973"/>
      <c r="E12" s="973"/>
      <c r="F12" s="982"/>
      <c r="G12" s="982"/>
      <c r="H12" s="976"/>
      <c r="I12" s="977">
        <f t="shared" si="0"/>
        <v>0</v>
      </c>
      <c r="J12" s="973"/>
      <c r="K12" s="976"/>
      <c r="L12" s="977">
        <f t="shared" si="1"/>
        <v>0</v>
      </c>
      <c r="M12" s="973"/>
      <c r="N12" s="941"/>
      <c r="O12" s="977">
        <f t="shared" si="2"/>
        <v>0</v>
      </c>
      <c r="P12" s="978"/>
      <c r="Q12" s="978"/>
      <c r="R12" s="978"/>
    </row>
    <row r="13" spans="1:23" ht="18.75" customHeight="1">
      <c r="A13" s="973"/>
      <c r="B13" s="973"/>
      <c r="C13" s="973"/>
      <c r="D13" s="973"/>
      <c r="E13" s="973"/>
      <c r="F13" s="982"/>
      <c r="G13" s="982"/>
      <c r="H13" s="976"/>
      <c r="I13" s="977">
        <f t="shared" si="0"/>
        <v>0</v>
      </c>
      <c r="J13" s="973"/>
      <c r="K13" s="976"/>
      <c r="L13" s="977">
        <f t="shared" si="1"/>
        <v>0</v>
      </c>
      <c r="M13" s="973"/>
      <c r="N13" s="941"/>
      <c r="O13" s="977">
        <f t="shared" si="2"/>
        <v>0</v>
      </c>
      <c r="P13" s="978"/>
      <c r="Q13" s="978"/>
      <c r="R13" s="978"/>
    </row>
    <row r="14" spans="1:23" ht="15" customHeight="1">
      <c r="A14" s="973"/>
      <c r="B14" s="973"/>
      <c r="C14" s="973"/>
      <c r="D14" s="973"/>
      <c r="E14" s="973"/>
      <c r="F14" s="982"/>
      <c r="G14" s="982"/>
      <c r="H14" s="976"/>
      <c r="I14" s="977">
        <f t="shared" si="0"/>
        <v>0</v>
      </c>
      <c r="J14" s="973"/>
      <c r="K14" s="976"/>
      <c r="L14" s="977">
        <f t="shared" si="1"/>
        <v>0</v>
      </c>
      <c r="M14" s="973"/>
      <c r="N14" s="941"/>
      <c r="O14" s="977">
        <f t="shared" si="2"/>
        <v>0</v>
      </c>
      <c r="P14" s="978"/>
      <c r="Q14" s="978"/>
      <c r="R14" s="978"/>
    </row>
    <row r="15" spans="1:23" ht="21.75" customHeight="1">
      <c r="A15" s="973"/>
      <c r="B15" s="973"/>
      <c r="C15" s="973"/>
      <c r="D15" s="973"/>
      <c r="E15" s="973"/>
      <c r="F15" s="982"/>
      <c r="G15" s="982"/>
      <c r="H15" s="976"/>
      <c r="I15" s="977">
        <f t="shared" si="0"/>
        <v>0</v>
      </c>
      <c r="J15" s="973"/>
      <c r="K15" s="976"/>
      <c r="L15" s="977">
        <f t="shared" si="1"/>
        <v>0</v>
      </c>
      <c r="M15" s="973"/>
      <c r="N15" s="941"/>
      <c r="O15" s="977">
        <f t="shared" si="2"/>
        <v>0</v>
      </c>
      <c r="P15" s="978"/>
      <c r="Q15" s="978"/>
      <c r="R15" s="978"/>
    </row>
    <row r="16" spans="1:23" ht="21.75" customHeight="1">
      <c r="A16" s="973"/>
      <c r="B16" s="973"/>
      <c r="C16" s="973"/>
      <c r="D16" s="973"/>
      <c r="E16" s="973"/>
      <c r="F16" s="982"/>
      <c r="G16" s="982"/>
      <c r="H16" s="976"/>
      <c r="I16" s="977">
        <f t="shared" si="0"/>
        <v>0</v>
      </c>
      <c r="J16" s="973"/>
      <c r="K16" s="976"/>
      <c r="L16" s="977">
        <f t="shared" si="1"/>
        <v>0</v>
      </c>
      <c r="M16" s="973"/>
      <c r="N16" s="941"/>
      <c r="O16" s="977">
        <f t="shared" si="2"/>
        <v>0</v>
      </c>
      <c r="P16" s="978"/>
      <c r="Q16" s="978"/>
      <c r="R16" s="978"/>
    </row>
    <row r="17" spans="1:31" ht="12" customHeight="1">
      <c r="A17" s="973"/>
      <c r="B17" s="973"/>
      <c r="C17" s="973"/>
      <c r="D17" s="973"/>
      <c r="E17" s="973"/>
      <c r="F17" s="982"/>
      <c r="G17" s="982"/>
      <c r="H17" s="976"/>
      <c r="I17" s="977">
        <f t="shared" si="0"/>
        <v>0</v>
      </c>
      <c r="J17" s="973"/>
      <c r="K17" s="976"/>
      <c r="L17" s="977">
        <f t="shared" si="1"/>
        <v>0</v>
      </c>
      <c r="M17" s="973"/>
      <c r="N17" s="941"/>
      <c r="O17" s="977">
        <f t="shared" si="2"/>
        <v>0</v>
      </c>
      <c r="P17" s="978"/>
      <c r="Q17" s="978"/>
      <c r="R17" s="978"/>
    </row>
    <row r="18" spans="1:31" s="1068" customFormat="1" ht="12" customHeight="1">
      <c r="A18" s="983" t="s">
        <v>4539</v>
      </c>
      <c r="B18" s="983">
        <v>5</v>
      </c>
      <c r="C18" s="983">
        <v>2</v>
      </c>
      <c r="D18" s="983">
        <f>SUM(D8:D17)</f>
        <v>6005</v>
      </c>
      <c r="E18" s="983">
        <f t="shared" ref="E18:R18" si="3">SUM(E8:E17)</f>
        <v>8</v>
      </c>
      <c r="F18" s="983">
        <f t="shared" si="3"/>
        <v>4</v>
      </c>
      <c r="G18" s="983">
        <f t="shared" si="3"/>
        <v>2</v>
      </c>
      <c r="H18" s="983">
        <f t="shared" si="3"/>
        <v>3</v>
      </c>
      <c r="I18" s="983">
        <f t="shared" si="3"/>
        <v>5</v>
      </c>
      <c r="J18" s="983">
        <f t="shared" si="3"/>
        <v>17</v>
      </c>
      <c r="K18" s="983">
        <f t="shared" si="3"/>
        <v>10</v>
      </c>
      <c r="L18" s="983">
        <f t="shared" si="3"/>
        <v>7</v>
      </c>
      <c r="M18" s="983">
        <f t="shared" si="3"/>
        <v>0</v>
      </c>
      <c r="N18" s="983">
        <f t="shared" si="3"/>
        <v>0</v>
      </c>
      <c r="O18" s="983">
        <f t="shared" si="3"/>
        <v>0</v>
      </c>
      <c r="P18" s="983">
        <f t="shared" si="3"/>
        <v>0</v>
      </c>
      <c r="Q18" s="983">
        <f t="shared" si="3"/>
        <v>0</v>
      </c>
      <c r="R18" s="983">
        <f t="shared" si="3"/>
        <v>0</v>
      </c>
    </row>
    <row r="19" spans="1:31">
      <c r="A19" s="984" t="s">
        <v>7069</v>
      </c>
    </row>
    <row r="20" spans="1:31" s="987" customFormat="1" ht="27" customHeight="1">
      <c r="A20" s="635" t="s">
        <v>7071</v>
      </c>
      <c r="B20" s="635"/>
      <c r="C20" s="635"/>
      <c r="D20" s="1054"/>
      <c r="E20" s="635" t="s">
        <v>4438</v>
      </c>
      <c r="F20" s="635"/>
      <c r="G20" s="635"/>
      <c r="H20" s="1054"/>
      <c r="L20" s="1054"/>
      <c r="M20" s="1055"/>
      <c r="N20" s="1055"/>
      <c r="O20" s="11" t="s">
        <v>7072</v>
      </c>
      <c r="P20" s="11"/>
      <c r="Q20" s="635"/>
      <c r="R20" s="1055"/>
      <c r="S20" s="1056"/>
      <c r="T20" s="1057"/>
      <c r="U20" s="1055"/>
      <c r="V20" s="1055"/>
      <c r="W20" s="1054"/>
      <c r="X20" s="1055"/>
      <c r="Y20" s="635"/>
      <c r="AB20" s="1055"/>
      <c r="AC20" s="1055"/>
      <c r="AD20" s="1055"/>
      <c r="AE20" s="1055"/>
    </row>
    <row r="21" spans="1:31" s="987" customFormat="1" ht="17.25" customHeight="1">
      <c r="A21" s="635" t="s">
        <v>4439</v>
      </c>
      <c r="B21" s="635"/>
      <c r="C21" s="635"/>
      <c r="D21" s="1054"/>
      <c r="E21" s="635" t="s">
        <v>4440</v>
      </c>
      <c r="F21" s="635"/>
      <c r="G21" s="635"/>
      <c r="H21" s="1054"/>
      <c r="L21" s="1054"/>
      <c r="M21" s="1055"/>
      <c r="N21" s="1055"/>
      <c r="O21" s="11" t="s">
        <v>280</v>
      </c>
      <c r="P21" s="11"/>
      <c r="Q21" s="635"/>
      <c r="R21" s="1055"/>
      <c r="S21" s="1058"/>
      <c r="T21" s="1059"/>
      <c r="U21" s="1055"/>
      <c r="V21" s="1055"/>
      <c r="W21" s="1054"/>
      <c r="X21" s="1055"/>
      <c r="Y21" s="635"/>
      <c r="AB21" s="1055"/>
      <c r="AC21" s="1055"/>
      <c r="AD21" s="1055"/>
      <c r="AE21" s="1055"/>
    </row>
    <row r="22" spans="1:31">
      <c r="A22" s="1069"/>
      <c r="B22" s="1069"/>
      <c r="C22" s="1069"/>
      <c r="D22" s="1069"/>
      <c r="E22" s="1070"/>
      <c r="F22" s="1070"/>
      <c r="G22" s="1070"/>
      <c r="H22" s="1070"/>
      <c r="I22" s="1070"/>
      <c r="J22" s="1070"/>
      <c r="K22" s="1070"/>
      <c r="L22" s="1070"/>
      <c r="M22" s="1069"/>
      <c r="N22" s="1069"/>
      <c r="O22" s="1069"/>
      <c r="R22" s="1071"/>
    </row>
    <row r="23" spans="1:31">
      <c r="A23" s="1069"/>
      <c r="B23" s="1069"/>
      <c r="C23" s="1069"/>
      <c r="D23" s="1069"/>
      <c r="E23" s="1070"/>
      <c r="F23" s="1070"/>
      <c r="G23" s="1070"/>
      <c r="H23" s="1070"/>
      <c r="I23" s="1070"/>
      <c r="J23" s="1070"/>
      <c r="K23" s="1070"/>
      <c r="L23" s="1070"/>
      <c r="M23" s="1069"/>
      <c r="N23" s="1069"/>
      <c r="O23" s="1069"/>
    </row>
    <row r="24" spans="1:31">
      <c r="A24" s="1069"/>
      <c r="B24" s="1069"/>
      <c r="C24" s="1069"/>
      <c r="D24" s="1069"/>
      <c r="E24" s="1070"/>
      <c r="F24" s="1070"/>
      <c r="G24" s="1070"/>
      <c r="H24" s="1070"/>
      <c r="I24" s="1070"/>
      <c r="J24" s="1070"/>
      <c r="K24" s="1070"/>
      <c r="L24" s="1070"/>
      <c r="M24" s="1069"/>
      <c r="N24" s="1069"/>
      <c r="O24" s="1069"/>
    </row>
  </sheetData>
  <mergeCells count="6">
    <mergeCell ref="E6:O6"/>
    <mergeCell ref="P6:R6"/>
    <mergeCell ref="A6:A7"/>
    <mergeCell ref="B6:B7"/>
    <mergeCell ref="C6:C7"/>
    <mergeCell ref="D6:D7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D8" sqref="D8"/>
    </sheetView>
  </sheetViews>
  <sheetFormatPr defaultColWidth="9.140625" defaultRowHeight="12.75"/>
  <cols>
    <col min="1" max="1" width="9.140625" style="6"/>
    <col min="2" max="2" width="22.140625" style="6" customWidth="1"/>
    <col min="3" max="4" width="9.28515625" style="6" customWidth="1"/>
    <col min="5" max="6" width="9.42578125" style="6" customWidth="1"/>
    <col min="7" max="7" width="9.7109375" style="6" customWidth="1"/>
    <col min="8" max="8" width="8.85546875" style="6" customWidth="1"/>
    <col min="9" max="16384" width="9.140625" style="6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263">
        <v>6113079</v>
      </c>
      <c r="D2" s="102"/>
      <c r="E2" s="102"/>
      <c r="F2" s="102"/>
      <c r="G2" s="102"/>
      <c r="H2" s="102"/>
    </row>
    <row r="3" spans="1:8">
      <c r="A3" s="100"/>
      <c r="B3" s="101"/>
      <c r="C3" s="1118" t="s">
        <v>7797</v>
      </c>
      <c r="D3" s="921"/>
      <c r="E3" s="102"/>
      <c r="F3" s="102"/>
      <c r="G3" s="102"/>
      <c r="H3" s="102"/>
    </row>
    <row r="4" spans="1:8" ht="15.75">
      <c r="A4" s="100"/>
      <c r="B4" s="101" t="s">
        <v>1244</v>
      </c>
      <c r="C4" s="227" t="s">
        <v>1228</v>
      </c>
      <c r="D4" s="228"/>
      <c r="E4" s="228"/>
      <c r="F4" s="228"/>
      <c r="G4" s="70"/>
      <c r="H4" s="70"/>
    </row>
    <row r="5" spans="1:8" ht="15.75">
      <c r="A5" s="100"/>
      <c r="B5" s="101" t="s">
        <v>4077</v>
      </c>
      <c r="C5" s="227" t="s">
        <v>1024</v>
      </c>
      <c r="D5" s="228"/>
      <c r="E5" s="228"/>
      <c r="F5" s="228"/>
      <c r="G5" s="70"/>
      <c r="H5" s="70"/>
    </row>
    <row r="7" spans="1:8" ht="12.75" customHeight="1">
      <c r="A7" s="1417" t="s">
        <v>4079</v>
      </c>
      <c r="B7" s="1417" t="s">
        <v>4080</v>
      </c>
      <c r="C7" s="1451" t="s">
        <v>4081</v>
      </c>
      <c r="D7" s="1450"/>
      <c r="E7" s="1451" t="s">
        <v>4082</v>
      </c>
      <c r="F7" s="1450"/>
      <c r="G7" s="1449" t="s">
        <v>2777</v>
      </c>
      <c r="H7" s="1449"/>
    </row>
    <row r="8" spans="1:8" ht="21.75" thickBot="1">
      <c r="A8" s="1418"/>
      <c r="B8" s="1418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s="11" customFormat="1" ht="26.25" thickTop="1">
      <c r="A9" s="47" t="s">
        <v>4083</v>
      </c>
      <c r="B9" s="48" t="s">
        <v>4084</v>
      </c>
      <c r="C9" s="229">
        <v>240</v>
      </c>
      <c r="D9" s="229">
        <v>240</v>
      </c>
      <c r="E9" s="230"/>
      <c r="F9" s="1252">
        <v>48</v>
      </c>
      <c r="G9" s="1239">
        <f t="shared" ref="G9:H12" si="0">C9+E9</f>
        <v>240</v>
      </c>
      <c r="H9" s="1239">
        <f t="shared" si="0"/>
        <v>288</v>
      </c>
    </row>
    <row r="10" spans="1:8" ht="25.5">
      <c r="A10" s="242" t="s">
        <v>4085</v>
      </c>
      <c r="B10" s="243" t="s">
        <v>4086</v>
      </c>
      <c r="C10" s="232">
        <v>23</v>
      </c>
      <c r="D10" s="232">
        <v>23</v>
      </c>
      <c r="E10" s="232"/>
      <c r="F10" s="1253"/>
      <c r="G10" s="1239">
        <f t="shared" si="0"/>
        <v>23</v>
      </c>
      <c r="H10" s="1239">
        <f t="shared" si="0"/>
        <v>23</v>
      </c>
    </row>
    <row r="11" spans="1:8">
      <c r="A11" s="233"/>
      <c r="B11" s="234"/>
      <c r="C11" s="164"/>
      <c r="D11" s="164"/>
      <c r="E11" s="164"/>
      <c r="F11" s="1254"/>
      <c r="G11" s="1239">
        <f t="shared" si="0"/>
        <v>0</v>
      </c>
      <c r="H11" s="1239">
        <f t="shared" si="0"/>
        <v>0</v>
      </c>
    </row>
    <row r="12" spans="1:8" s="11" customFormat="1">
      <c r="A12" s="233"/>
      <c r="B12" s="234"/>
      <c r="C12" s="164"/>
      <c r="D12" s="164"/>
      <c r="E12" s="164"/>
      <c r="F12" s="1254"/>
      <c r="G12" s="1239">
        <f t="shared" si="0"/>
        <v>0</v>
      </c>
      <c r="H12" s="1239">
        <f t="shared" si="0"/>
        <v>0</v>
      </c>
    </row>
    <row r="13" spans="1:8" s="11" customFormat="1" ht="18" customHeight="1">
      <c r="A13" s="235" t="s">
        <v>2777</v>
      </c>
      <c r="B13" s="236"/>
      <c r="C13" s="237">
        <f>SUM(C9:C10)</f>
        <v>263</v>
      </c>
      <c r="D13" s="237">
        <f>SUM(D9:D10)</f>
        <v>263</v>
      </c>
      <c r="E13" s="237">
        <f>SUM(E9:E10)</f>
        <v>0</v>
      </c>
      <c r="F13" s="775">
        <f>SUM(F9:F10)</f>
        <v>48</v>
      </c>
      <c r="G13" s="246">
        <f>SUM(C13+E13)</f>
        <v>263</v>
      </c>
      <c r="H13" s="246">
        <f>SUM(D13+F13)</f>
        <v>311</v>
      </c>
    </row>
    <row r="14" spans="1:8" s="11" customFormat="1">
      <c r="A14" s="238" t="s">
        <v>4087</v>
      </c>
      <c r="B14" s="239"/>
      <c r="C14" s="239"/>
      <c r="D14" s="239"/>
      <c r="E14" s="239"/>
      <c r="F14" s="239"/>
      <c r="G14" s="1249"/>
      <c r="H14" s="1249"/>
    </row>
    <row r="15" spans="1:8" s="11" customFormat="1" ht="25.5">
      <c r="A15" s="242" t="s">
        <v>4083</v>
      </c>
      <c r="B15" s="243" t="s">
        <v>4084</v>
      </c>
      <c r="C15" s="156"/>
      <c r="D15" s="156"/>
      <c r="E15" s="164"/>
      <c r="F15" s="1254"/>
      <c r="G15" s="246">
        <f t="shared" ref="G15:H19" si="1">SUM(C15+E15)</f>
        <v>0</v>
      </c>
      <c r="H15" s="246">
        <f t="shared" si="1"/>
        <v>0</v>
      </c>
    </row>
    <row r="16" spans="1:8" s="11" customFormat="1" ht="25.5">
      <c r="A16" s="242" t="s">
        <v>4085</v>
      </c>
      <c r="B16" s="243" t="s">
        <v>4086</v>
      </c>
      <c r="C16" s="156"/>
      <c r="D16" s="156"/>
      <c r="E16" s="164"/>
      <c r="F16" s="1254"/>
      <c r="G16" s="246">
        <f t="shared" si="1"/>
        <v>0</v>
      </c>
      <c r="H16" s="246">
        <f t="shared" si="1"/>
        <v>0</v>
      </c>
    </row>
    <row r="17" spans="1:8" s="11" customFormat="1">
      <c r="A17" s="233"/>
      <c r="B17" s="234"/>
      <c r="C17" s="156"/>
      <c r="D17" s="156"/>
      <c r="E17" s="164"/>
      <c r="F17" s="1254"/>
      <c r="G17" s="246">
        <f t="shared" si="1"/>
        <v>0</v>
      </c>
      <c r="H17" s="246">
        <f t="shared" si="1"/>
        <v>0</v>
      </c>
    </row>
    <row r="18" spans="1:8" s="11" customFormat="1">
      <c r="A18" s="235" t="s">
        <v>2777</v>
      </c>
      <c r="B18" s="236"/>
      <c r="C18" s="244">
        <f>SUM(C15:C17)</f>
        <v>0</v>
      </c>
      <c r="D18" s="244">
        <f>SUM(D15:D17)</f>
        <v>0</v>
      </c>
      <c r="E18" s="244">
        <f>SUM(E15:E17)</f>
        <v>0</v>
      </c>
      <c r="F18" s="1225">
        <f>SUM(F15:F17)</f>
        <v>0</v>
      </c>
      <c r="G18" s="246">
        <f t="shared" si="1"/>
        <v>0</v>
      </c>
      <c r="H18" s="246">
        <f t="shared" si="1"/>
        <v>0</v>
      </c>
    </row>
    <row r="19" spans="1:8">
      <c r="A19" s="235" t="s">
        <v>4088</v>
      </c>
      <c r="B19" s="236"/>
      <c r="C19" s="245">
        <f>SUM(C13+C18)</f>
        <v>263</v>
      </c>
      <c r="D19" s="245">
        <f>SUM(D13+D18)</f>
        <v>263</v>
      </c>
      <c r="E19" s="245">
        <f>SUM(E13+E18)</f>
        <v>0</v>
      </c>
      <c r="F19" s="1237">
        <f>SUM(F13+F18)</f>
        <v>48</v>
      </c>
      <c r="G19" s="246">
        <f t="shared" si="1"/>
        <v>263</v>
      </c>
      <c r="H19" s="246">
        <f t="shared" si="1"/>
        <v>311</v>
      </c>
    </row>
    <row r="20" spans="1:8" s="20" customFormat="1">
      <c r="A20" s="1448" t="s">
        <v>4089</v>
      </c>
      <c r="B20" s="1448"/>
      <c r="C20" s="1448"/>
      <c r="D20" s="1448"/>
      <c r="E20" s="1448"/>
      <c r="F20" s="1448"/>
      <c r="G20" s="1448"/>
      <c r="H20" s="1448"/>
    </row>
    <row r="21" spans="1:8" ht="14.25">
      <c r="A21" s="5"/>
      <c r="B21" s="264"/>
      <c r="C21" s="264"/>
      <c r="D21" s="264"/>
      <c r="E21" s="265"/>
      <c r="F21" s="265"/>
      <c r="G21" s="266"/>
      <c r="H21" s="19"/>
    </row>
    <row r="22" spans="1:8">
      <c r="A22" s="261"/>
      <c r="B22" s="267"/>
      <c r="C22" s="267"/>
      <c r="D22" s="267"/>
      <c r="E22" s="267"/>
      <c r="F22" s="267"/>
      <c r="G22" s="267"/>
      <c r="H22" s="11"/>
    </row>
    <row r="23" spans="1:8">
      <c r="A23" s="5"/>
      <c r="B23" s="5"/>
      <c r="C23" s="5"/>
      <c r="D23" s="5"/>
      <c r="E23" s="5"/>
      <c r="F23" s="5"/>
    </row>
  </sheetData>
  <mergeCells count="6">
    <mergeCell ref="A20:H20"/>
    <mergeCell ref="A7:A8"/>
    <mergeCell ref="B7:B8"/>
    <mergeCell ref="C7:D7"/>
    <mergeCell ref="E7:F7"/>
    <mergeCell ref="G7:H7"/>
  </mergeCells>
  <phoneticPr fontId="42" type="noConversion"/>
  <pageMargins left="0.71" right="0.71" top="0.75" bottom="0.75" header="0.31" footer="0.31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K23" sqref="K23"/>
    </sheetView>
  </sheetViews>
  <sheetFormatPr defaultColWidth="9.140625" defaultRowHeight="12.75"/>
  <cols>
    <col min="1" max="1" width="2.7109375" style="292" customWidth="1"/>
    <col min="2" max="2" width="14.7109375" style="5" customWidth="1"/>
    <col min="3" max="3" width="9.85546875" style="5" customWidth="1"/>
    <col min="4" max="4" width="9.42578125" style="5" customWidth="1"/>
    <col min="5" max="5" width="12" style="5" customWidth="1"/>
    <col min="6" max="6" width="9.7109375" style="5" customWidth="1"/>
    <col min="7" max="7" width="12.5703125" style="5" customWidth="1"/>
    <col min="8" max="9" width="9.7109375" style="5" customWidth="1"/>
    <col min="10" max="10" width="15.28515625" style="5" customWidth="1"/>
    <col min="11" max="11" width="10.7109375" style="5" customWidth="1"/>
    <col min="12" max="12" width="7.85546875" style="5" customWidth="1"/>
    <col min="13" max="13" width="9.7109375" style="5" customWidth="1"/>
    <col min="14" max="14" width="10.7109375" style="5" customWidth="1"/>
    <col min="15" max="15" width="9.7109375" style="5" customWidth="1"/>
    <col min="16" max="16384" width="9.140625" style="5"/>
  </cols>
  <sheetData>
    <row r="1" spans="1:15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A2" s="268" t="s">
        <v>2857</v>
      </c>
      <c r="B2" s="6"/>
      <c r="C2" s="6"/>
      <c r="D2" s="6"/>
      <c r="E2" s="269" t="s">
        <v>4076</v>
      </c>
      <c r="F2" s="270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73" customFormat="1" ht="20.100000000000001" customHeight="1">
      <c r="A4" s="1457" t="s">
        <v>7798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</row>
    <row r="5" spans="1:15" s="273" customFormat="1" ht="20.100000000000001" customHeight="1">
      <c r="A5" s="1458"/>
      <c r="B5" s="1458"/>
      <c r="C5" s="1458"/>
      <c r="D5" s="1458"/>
      <c r="E5" s="1458"/>
      <c r="F5" s="1458"/>
      <c r="G5" s="1458"/>
      <c r="H5" s="1458"/>
      <c r="I5" s="1458"/>
      <c r="J5" s="1458"/>
      <c r="K5" s="1458"/>
      <c r="L5" s="1458"/>
      <c r="M5" s="1458"/>
      <c r="N5" s="1458"/>
      <c r="O5" s="1458"/>
    </row>
    <row r="6" spans="1:15" ht="15" customHeight="1" thickBot="1">
      <c r="A6" s="6"/>
      <c r="B6" s="6"/>
      <c r="C6" s="6"/>
      <c r="D6" s="6"/>
      <c r="E6" s="6"/>
      <c r="F6" s="274"/>
      <c r="G6" s="6"/>
      <c r="H6" s="6"/>
      <c r="I6" s="6"/>
      <c r="J6" s="6"/>
      <c r="K6" s="6"/>
      <c r="L6" s="6"/>
      <c r="M6" s="6"/>
      <c r="O6" s="275" t="s">
        <v>4114</v>
      </c>
    </row>
    <row r="7" spans="1:15" ht="20.100000000000001" customHeight="1">
      <c r="A7" s="1465" t="s">
        <v>4115</v>
      </c>
      <c r="B7" s="1472" t="s">
        <v>4116</v>
      </c>
      <c r="C7" s="1472"/>
      <c r="D7" s="1471" t="s">
        <v>4117</v>
      </c>
      <c r="E7" s="1472"/>
      <c r="F7" s="1459" t="s">
        <v>4118</v>
      </c>
      <c r="G7" s="1460"/>
      <c r="H7" s="1460"/>
      <c r="I7" s="1460"/>
      <c r="J7" s="1460"/>
      <c r="K7" s="1460"/>
      <c r="L7" s="1460"/>
      <c r="M7" s="1460"/>
      <c r="N7" s="1460"/>
      <c r="O7" s="1461"/>
    </row>
    <row r="8" spans="1:15" ht="20.100000000000001" customHeight="1">
      <c r="A8" s="1466"/>
      <c r="B8" s="1402"/>
      <c r="C8" s="1402"/>
      <c r="D8" s="1473"/>
      <c r="E8" s="1474"/>
      <c r="F8" s="1479" t="s">
        <v>4539</v>
      </c>
      <c r="G8" s="1462" t="s">
        <v>4119</v>
      </c>
      <c r="H8" s="1463"/>
      <c r="I8" s="1463"/>
      <c r="J8" s="1463"/>
      <c r="K8" s="1463"/>
      <c r="L8" s="1463"/>
      <c r="M8" s="1463"/>
      <c r="N8" s="1463"/>
      <c r="O8" s="1464"/>
    </row>
    <row r="9" spans="1:15" ht="20.100000000000001" customHeight="1">
      <c r="A9" s="1467"/>
      <c r="B9" s="1402"/>
      <c r="C9" s="1402"/>
      <c r="D9" s="1409"/>
      <c r="E9" s="1402"/>
      <c r="F9" s="1480"/>
      <c r="G9" s="1475" t="s">
        <v>4120</v>
      </c>
      <c r="H9" s="276" t="s">
        <v>4121</v>
      </c>
      <c r="I9" s="276" t="s">
        <v>85</v>
      </c>
      <c r="J9" s="277" t="s">
        <v>4122</v>
      </c>
      <c r="K9" s="278"/>
      <c r="L9" s="276" t="s">
        <v>4123</v>
      </c>
      <c r="M9" s="276" t="s">
        <v>4124</v>
      </c>
      <c r="N9" s="279" t="s">
        <v>4125</v>
      </c>
      <c r="O9" s="1469" t="s">
        <v>4126</v>
      </c>
    </row>
    <row r="10" spans="1:15" ht="30" customHeight="1" thickBot="1">
      <c r="A10" s="1468"/>
      <c r="B10" s="1402"/>
      <c r="C10" s="1402"/>
      <c r="D10" s="779" t="s">
        <v>4539</v>
      </c>
      <c r="E10" s="280" t="s">
        <v>4119</v>
      </c>
      <c r="F10" s="1481"/>
      <c r="G10" s="1476"/>
      <c r="H10" s="281" t="s">
        <v>4127</v>
      </c>
      <c r="I10" s="281" t="s">
        <v>4127</v>
      </c>
      <c r="J10" s="278" t="s">
        <v>4128</v>
      </c>
      <c r="K10" s="278" t="s">
        <v>4129</v>
      </c>
      <c r="L10" s="281" t="s">
        <v>4130</v>
      </c>
      <c r="M10" s="281" t="s">
        <v>4127</v>
      </c>
      <c r="N10" s="282" t="s">
        <v>4127</v>
      </c>
      <c r="O10" s="1470"/>
    </row>
    <row r="11" spans="1:15" ht="12.95" customHeight="1" thickTop="1">
      <c r="A11" s="283">
        <v>0</v>
      </c>
      <c r="B11" s="1477">
        <v>1</v>
      </c>
      <c r="C11" s="1477"/>
      <c r="D11" s="780">
        <v>2</v>
      </c>
      <c r="E11" s="284">
        <v>3</v>
      </c>
      <c r="F11" s="285">
        <v>4</v>
      </c>
      <c r="G11" s="284">
        <v>5</v>
      </c>
      <c r="H11" s="286">
        <v>6</v>
      </c>
      <c r="I11" s="284">
        <v>7</v>
      </c>
      <c r="J11" s="286">
        <v>8</v>
      </c>
      <c r="K11" s="284">
        <v>9</v>
      </c>
      <c r="L11" s="286">
        <v>10</v>
      </c>
      <c r="M11" s="284">
        <v>11</v>
      </c>
      <c r="N11" s="286">
        <v>12</v>
      </c>
      <c r="O11" s="287">
        <v>13</v>
      </c>
    </row>
    <row r="12" spans="1:15" ht="24.75" customHeight="1">
      <c r="A12" s="1477">
        <v>1</v>
      </c>
      <c r="B12" s="1477" t="s">
        <v>4131</v>
      </c>
      <c r="C12" s="1121" t="s">
        <v>7598</v>
      </c>
      <c r="D12" s="777">
        <v>3468</v>
      </c>
      <c r="E12" s="288">
        <v>3459</v>
      </c>
      <c r="F12" s="288">
        <v>205307</v>
      </c>
      <c r="G12" s="289">
        <f>SUM(H12:O12)</f>
        <v>205294</v>
      </c>
      <c r="H12" s="288">
        <v>68367</v>
      </c>
      <c r="I12" s="288">
        <v>2480</v>
      </c>
      <c r="J12" s="288">
        <v>113212</v>
      </c>
      <c r="K12" s="288">
        <v>706</v>
      </c>
      <c r="L12" s="288">
        <v>16213</v>
      </c>
      <c r="M12" s="288">
        <v>4316</v>
      </c>
      <c r="N12" s="288"/>
      <c r="O12" s="290"/>
    </row>
    <row r="13" spans="1:15" ht="24.75" customHeight="1">
      <c r="A13" s="1477"/>
      <c r="B13" s="1477"/>
      <c r="C13" s="1211" t="s">
        <v>7787</v>
      </c>
      <c r="D13" s="777">
        <v>3468</v>
      </c>
      <c r="E13" s="288">
        <v>3459</v>
      </c>
      <c r="F13" s="288">
        <v>205307</v>
      </c>
      <c r="G13" s="289">
        <f>SUM(H13:O13)</f>
        <v>205294</v>
      </c>
      <c r="H13" s="288">
        <v>68367</v>
      </c>
      <c r="I13" s="288">
        <v>2480</v>
      </c>
      <c r="J13" s="288">
        <v>113212</v>
      </c>
      <c r="K13" s="288">
        <v>706</v>
      </c>
      <c r="L13" s="288">
        <v>16213</v>
      </c>
      <c r="M13" s="288">
        <v>4316</v>
      </c>
      <c r="N13" s="288"/>
      <c r="O13" s="290"/>
    </row>
    <row r="14" spans="1:15" ht="23.25" customHeight="1">
      <c r="A14" s="1477">
        <v>2</v>
      </c>
      <c r="B14" s="1477" t="s">
        <v>4132</v>
      </c>
      <c r="C14" s="1121" t="s">
        <v>7598</v>
      </c>
      <c r="D14" s="777">
        <v>304</v>
      </c>
      <c r="E14" s="288">
        <v>298</v>
      </c>
      <c r="F14" s="288">
        <v>5820</v>
      </c>
      <c r="G14" s="289">
        <f>SUM(H14:O14)</f>
        <v>5820</v>
      </c>
      <c r="H14" s="288">
        <v>0</v>
      </c>
      <c r="I14" s="288">
        <v>0</v>
      </c>
      <c r="J14" s="288">
        <v>5800</v>
      </c>
      <c r="K14" s="288">
        <v>20</v>
      </c>
      <c r="L14" s="288">
        <v>0</v>
      </c>
      <c r="M14" s="288">
        <v>0</v>
      </c>
      <c r="N14" s="288"/>
      <c r="O14" s="290"/>
    </row>
    <row r="15" spans="1:15" ht="23.25" customHeight="1">
      <c r="A15" s="1477"/>
      <c r="B15" s="1477"/>
      <c r="C15" s="1211" t="s">
        <v>7787</v>
      </c>
      <c r="D15" s="777">
        <v>304</v>
      </c>
      <c r="E15" s="288">
        <v>298</v>
      </c>
      <c r="F15" s="288">
        <v>5820</v>
      </c>
      <c r="G15" s="289">
        <f>SUM(H15:O15)</f>
        <v>5820</v>
      </c>
      <c r="H15" s="288">
        <v>0</v>
      </c>
      <c r="I15" s="288">
        <v>0</v>
      </c>
      <c r="J15" s="288">
        <v>5820</v>
      </c>
      <c r="K15" s="288">
        <v>0</v>
      </c>
      <c r="L15" s="288">
        <v>0</v>
      </c>
      <c r="M15" s="288">
        <v>0</v>
      </c>
      <c r="N15" s="288"/>
      <c r="O15" s="290"/>
    </row>
    <row r="16" spans="1:15" ht="25.5" customHeight="1">
      <c r="A16" s="1478">
        <v>3</v>
      </c>
      <c r="B16" s="1478" t="s">
        <v>4607</v>
      </c>
      <c r="C16" s="1121" t="s">
        <v>7598</v>
      </c>
      <c r="D16" s="778">
        <f t="shared" ref="D16:F17" si="0">SUM(D12+D14)</f>
        <v>3772</v>
      </c>
      <c r="E16" s="293">
        <f t="shared" si="0"/>
        <v>3757</v>
      </c>
      <c r="F16" s="293">
        <f t="shared" si="0"/>
        <v>211127</v>
      </c>
      <c r="G16" s="293">
        <f>SUM(H16:O16)</f>
        <v>211114</v>
      </c>
      <c r="H16" s="293">
        <f t="shared" ref="H16:O17" si="1">SUM(H12+H14)</f>
        <v>68367</v>
      </c>
      <c r="I16" s="293">
        <f t="shared" si="1"/>
        <v>2480</v>
      </c>
      <c r="J16" s="293">
        <f t="shared" si="1"/>
        <v>119012</v>
      </c>
      <c r="K16" s="293">
        <f t="shared" si="1"/>
        <v>726</v>
      </c>
      <c r="L16" s="293">
        <f t="shared" si="1"/>
        <v>16213</v>
      </c>
      <c r="M16" s="293">
        <f t="shared" si="1"/>
        <v>4316</v>
      </c>
      <c r="N16" s="293">
        <f t="shared" si="1"/>
        <v>0</v>
      </c>
      <c r="O16" s="781">
        <f t="shared" si="1"/>
        <v>0</v>
      </c>
    </row>
    <row r="17" spans="1:15" ht="24.95" customHeight="1">
      <c r="A17" s="1478"/>
      <c r="B17" s="1478"/>
      <c r="C17" s="1211" t="s">
        <v>7787</v>
      </c>
      <c r="D17" s="778">
        <f t="shared" si="0"/>
        <v>3772</v>
      </c>
      <c r="E17" s="1255">
        <f t="shared" si="0"/>
        <v>3757</v>
      </c>
      <c r="F17" s="293">
        <f t="shared" si="0"/>
        <v>211127</v>
      </c>
      <c r="G17" s="1255">
        <f>SUM(G13+G15)</f>
        <v>211114</v>
      </c>
      <c r="H17" s="293">
        <f t="shared" si="1"/>
        <v>68367</v>
      </c>
      <c r="I17" s="293">
        <f t="shared" si="1"/>
        <v>2480</v>
      </c>
      <c r="J17" s="293">
        <f t="shared" si="1"/>
        <v>119032</v>
      </c>
      <c r="K17" s="293">
        <f t="shared" si="1"/>
        <v>706</v>
      </c>
      <c r="L17" s="293">
        <f t="shared" si="1"/>
        <v>16213</v>
      </c>
      <c r="M17" s="293">
        <f t="shared" si="1"/>
        <v>4316</v>
      </c>
      <c r="N17" s="293">
        <f t="shared" si="1"/>
        <v>0</v>
      </c>
      <c r="O17" s="293">
        <f t="shared" si="1"/>
        <v>0</v>
      </c>
    </row>
    <row r="18" spans="1:15">
      <c r="A18" s="291" t="s">
        <v>4133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mergeCells count="17">
    <mergeCell ref="A12:A13"/>
    <mergeCell ref="A14:A15"/>
    <mergeCell ref="A16:A17"/>
    <mergeCell ref="F8:F10"/>
    <mergeCell ref="B16:B17"/>
    <mergeCell ref="B11:C11"/>
    <mergeCell ref="B12:B13"/>
    <mergeCell ref="B14:B15"/>
    <mergeCell ref="A4:O4"/>
    <mergeCell ref="A5:O5"/>
    <mergeCell ref="F7:O7"/>
    <mergeCell ref="G8:O8"/>
    <mergeCell ref="A7:A10"/>
    <mergeCell ref="O9:O10"/>
    <mergeCell ref="D7:E9"/>
    <mergeCell ref="G9:G10"/>
    <mergeCell ref="B7:C10"/>
  </mergeCells>
  <phoneticPr fontId="42" type="noConversion"/>
  <pageMargins left="0.71" right="0.71" top="0.75" bottom="0.75" header="0.31" footer="0.31"/>
  <pageSetup paperSize="9" scale="81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1:H743"/>
  <sheetViews>
    <sheetView workbookViewId="0">
      <selection activeCell="F13" sqref="F13"/>
    </sheetView>
  </sheetViews>
  <sheetFormatPr defaultColWidth="8.7109375" defaultRowHeight="12.75"/>
  <cols>
    <col min="1" max="1" width="7.7109375" style="11" customWidth="1"/>
    <col min="2" max="2" width="84" style="11" customWidth="1"/>
    <col min="3" max="4" width="8.42578125" style="11" customWidth="1"/>
    <col min="5" max="16384" width="8.7109375" style="11"/>
  </cols>
  <sheetData>
    <row r="1" spans="1:8" ht="15">
      <c r="A1" s="294"/>
      <c r="B1" s="295" t="s">
        <v>1240</v>
      </c>
      <c r="C1" s="1455">
        <v>6113079</v>
      </c>
      <c r="D1" s="1456"/>
      <c r="E1" s="782"/>
      <c r="F1" s="783"/>
    </row>
    <row r="2" spans="1:8" ht="14.25">
      <c r="A2" s="294"/>
      <c r="B2" s="295" t="s">
        <v>1242</v>
      </c>
      <c r="C2" s="1283" t="s">
        <v>7799</v>
      </c>
      <c r="D2" s="1284"/>
      <c r="E2" s="782"/>
      <c r="F2" s="783"/>
    </row>
    <row r="3" spans="1:8" ht="14.25">
      <c r="A3" s="294"/>
      <c r="B3" s="295" t="s">
        <v>1243</v>
      </c>
      <c r="C3" s="784" t="s">
        <v>4135</v>
      </c>
      <c r="D3" s="785"/>
      <c r="E3" s="786"/>
      <c r="F3" s="783"/>
    </row>
    <row r="4" spans="1:8" ht="14.25">
      <c r="A4" s="294"/>
      <c r="B4" s="295" t="s">
        <v>4134</v>
      </c>
      <c r="C4" s="784"/>
      <c r="D4" s="785"/>
      <c r="E4" s="786"/>
      <c r="F4" s="783"/>
    </row>
    <row r="5" spans="1:8" ht="14.25">
      <c r="A5" s="294"/>
      <c r="B5" s="295" t="s">
        <v>4077</v>
      </c>
      <c r="C5" s="784"/>
      <c r="D5" s="785"/>
      <c r="E5" s="786"/>
      <c r="F5" s="783"/>
    </row>
    <row r="6" spans="1:8" ht="15.75">
      <c r="A6" s="296"/>
      <c r="B6" s="296"/>
      <c r="C6" s="296"/>
      <c r="D6" s="296"/>
      <c r="E6" s="787"/>
    </row>
    <row r="7" spans="1:8" ht="34.5" customHeight="1">
      <c r="A7" s="297" t="s">
        <v>4136</v>
      </c>
      <c r="B7" s="793" t="s">
        <v>4137</v>
      </c>
      <c r="C7" s="91" t="s">
        <v>7599</v>
      </c>
      <c r="D7" s="1211" t="s">
        <v>7787</v>
      </c>
      <c r="E7" s="154"/>
      <c r="F7" s="154"/>
      <c r="H7" s="298"/>
    </row>
    <row r="8" spans="1:8" ht="18.75">
      <c r="A8" s="792"/>
      <c r="B8" s="796" t="s">
        <v>4138</v>
      </c>
      <c r="C8" s="797">
        <f>SUM(C9:C734)</f>
        <v>14576</v>
      </c>
      <c r="D8" s="797">
        <f>SUM(D9:D734)</f>
        <v>14576</v>
      </c>
      <c r="H8" s="298"/>
    </row>
    <row r="9" spans="1:8" ht="18.75">
      <c r="A9" s="299">
        <v>0</v>
      </c>
      <c r="B9" s="794" t="s">
        <v>4139</v>
      </c>
      <c r="C9" s="795"/>
      <c r="D9" s="795"/>
      <c r="H9" s="298"/>
    </row>
    <row r="10" spans="1:8">
      <c r="A10" s="301" t="s">
        <v>4140</v>
      </c>
      <c r="B10" s="302" t="s">
        <v>4141</v>
      </c>
      <c r="C10" s="872">
        <v>0</v>
      </c>
      <c r="D10" s="872">
        <v>0</v>
      </c>
      <c r="H10" s="298"/>
    </row>
    <row r="11" spans="1:8">
      <c r="A11" s="301" t="s">
        <v>4142</v>
      </c>
      <c r="B11" s="302" t="s">
        <v>4143</v>
      </c>
      <c r="C11" s="872">
        <v>0</v>
      </c>
      <c r="D11" s="872">
        <v>0</v>
      </c>
      <c r="H11" s="298"/>
    </row>
    <row r="12" spans="1:8">
      <c r="A12" s="301" t="s">
        <v>4144</v>
      </c>
      <c r="B12" s="302" t="s">
        <v>4145</v>
      </c>
      <c r="C12" s="872">
        <v>0</v>
      </c>
      <c r="D12" s="872">
        <v>0</v>
      </c>
      <c r="H12" s="298"/>
    </row>
    <row r="13" spans="1:8">
      <c r="A13" s="301" t="s">
        <v>4146</v>
      </c>
      <c r="B13" s="302" t="s">
        <v>4147</v>
      </c>
      <c r="C13" s="872">
        <v>0</v>
      </c>
      <c r="D13" s="872">
        <v>0</v>
      </c>
      <c r="H13" s="298"/>
    </row>
    <row r="14" spans="1:8" ht="25.5">
      <c r="A14" s="301" t="s">
        <v>4148</v>
      </c>
      <c r="B14" s="302" t="s">
        <v>4149</v>
      </c>
      <c r="C14" s="872">
        <v>5</v>
      </c>
      <c r="D14" s="872">
        <v>5</v>
      </c>
      <c r="H14" s="298"/>
    </row>
    <row r="15" spans="1:8">
      <c r="A15" s="301" t="s">
        <v>4150</v>
      </c>
      <c r="B15" s="302" t="s">
        <v>4151</v>
      </c>
      <c r="C15" s="872">
        <v>0</v>
      </c>
      <c r="D15" s="872">
        <v>0</v>
      </c>
      <c r="H15" s="298"/>
    </row>
    <row r="16" spans="1:8">
      <c r="A16" s="301" t="s">
        <v>4152</v>
      </c>
      <c r="B16" s="302" t="s">
        <v>4153</v>
      </c>
      <c r="C16" s="872">
        <v>4</v>
      </c>
      <c r="D16" s="872">
        <v>4</v>
      </c>
      <c r="H16" s="298"/>
    </row>
    <row r="17" spans="1:8">
      <c r="A17" s="301" t="s">
        <v>4154</v>
      </c>
      <c r="B17" s="302" t="s">
        <v>4155</v>
      </c>
      <c r="C17" s="872">
        <v>0</v>
      </c>
      <c r="D17" s="872">
        <v>0</v>
      </c>
      <c r="H17" s="298"/>
    </row>
    <row r="18" spans="1:8">
      <c r="A18" s="301" t="s">
        <v>4156</v>
      </c>
      <c r="B18" s="302" t="s">
        <v>4157</v>
      </c>
      <c r="C18" s="872">
        <v>0</v>
      </c>
      <c r="D18" s="872">
        <v>0</v>
      </c>
      <c r="H18" s="298"/>
    </row>
    <row r="19" spans="1:8">
      <c r="A19" s="301" t="s">
        <v>4158</v>
      </c>
      <c r="B19" s="302" t="s">
        <v>4159</v>
      </c>
      <c r="C19" s="872">
        <v>0</v>
      </c>
      <c r="D19" s="872">
        <v>0</v>
      </c>
      <c r="H19" s="298"/>
    </row>
    <row r="20" spans="1:8">
      <c r="A20" s="301" t="s">
        <v>4160</v>
      </c>
      <c r="B20" s="302" t="s">
        <v>4161</v>
      </c>
      <c r="C20" s="872">
        <v>0</v>
      </c>
      <c r="D20" s="872">
        <v>0</v>
      </c>
      <c r="H20" s="298"/>
    </row>
    <row r="21" spans="1:8">
      <c r="A21" s="301" t="s">
        <v>4162</v>
      </c>
      <c r="B21" s="302" t="s">
        <v>4163</v>
      </c>
      <c r="C21" s="872">
        <v>0</v>
      </c>
      <c r="D21" s="872">
        <v>0</v>
      </c>
      <c r="H21" s="298"/>
    </row>
    <row r="22" spans="1:8">
      <c r="A22" s="301" t="s">
        <v>4164</v>
      </c>
      <c r="B22" s="302" t="s">
        <v>4165</v>
      </c>
      <c r="C22" s="872">
        <v>0</v>
      </c>
      <c r="D22" s="872">
        <v>0</v>
      </c>
      <c r="H22" s="298"/>
    </row>
    <row r="23" spans="1:8">
      <c r="A23" s="301" t="s">
        <v>4166</v>
      </c>
      <c r="B23" s="302" t="s">
        <v>4167</v>
      </c>
      <c r="C23" s="872">
        <v>0</v>
      </c>
      <c r="D23" s="872">
        <v>0</v>
      </c>
      <c r="H23" s="298"/>
    </row>
    <row r="24" spans="1:8">
      <c r="A24" s="301" t="s">
        <v>4168</v>
      </c>
      <c r="B24" s="302" t="s">
        <v>4169</v>
      </c>
      <c r="C24" s="872">
        <v>0</v>
      </c>
      <c r="D24" s="872">
        <v>0</v>
      </c>
      <c r="H24" s="298"/>
    </row>
    <row r="25" spans="1:8">
      <c r="A25" s="301" t="s">
        <v>4170</v>
      </c>
      <c r="B25" s="302" t="s">
        <v>4171</v>
      </c>
      <c r="C25" s="872">
        <v>0</v>
      </c>
      <c r="D25" s="872">
        <v>0</v>
      </c>
      <c r="H25" s="298"/>
    </row>
    <row r="26" spans="1:8">
      <c r="A26" s="301" t="s">
        <v>4172</v>
      </c>
      <c r="B26" s="302" t="s">
        <v>4173</v>
      </c>
      <c r="C26" s="872">
        <v>0</v>
      </c>
      <c r="D26" s="872">
        <v>0</v>
      </c>
      <c r="H26" s="298"/>
    </row>
    <row r="27" spans="1:8" ht="18.75">
      <c r="A27" s="299">
        <v>1</v>
      </c>
      <c r="B27" s="304" t="s">
        <v>4174</v>
      </c>
      <c r="C27" s="790"/>
      <c r="D27" s="790"/>
      <c r="H27" s="298"/>
    </row>
    <row r="28" spans="1:8">
      <c r="A28" s="301" t="s">
        <v>4175</v>
      </c>
      <c r="B28" s="302" t="s">
        <v>4176</v>
      </c>
      <c r="C28" s="872">
        <v>0</v>
      </c>
      <c r="D28" s="872">
        <v>0</v>
      </c>
      <c r="H28" s="298"/>
    </row>
    <row r="29" spans="1:8">
      <c r="A29" s="301" t="s">
        <v>4177</v>
      </c>
      <c r="B29" s="302" t="s">
        <v>4178</v>
      </c>
      <c r="C29" s="872">
        <v>0</v>
      </c>
      <c r="D29" s="872">
        <v>0</v>
      </c>
      <c r="H29" s="298"/>
    </row>
    <row r="30" spans="1:8">
      <c r="A30" s="301" t="s">
        <v>4179</v>
      </c>
      <c r="B30" s="302" t="s">
        <v>4180</v>
      </c>
      <c r="C30" s="872">
        <v>0</v>
      </c>
      <c r="D30" s="872">
        <v>0</v>
      </c>
      <c r="H30" s="298"/>
    </row>
    <row r="31" spans="1:8">
      <c r="A31" s="301" t="s">
        <v>4181</v>
      </c>
      <c r="B31" s="302" t="s">
        <v>4182</v>
      </c>
      <c r="C31" s="872">
        <v>0</v>
      </c>
      <c r="D31" s="872">
        <v>0</v>
      </c>
      <c r="H31" s="298"/>
    </row>
    <row r="32" spans="1:8">
      <c r="A32" s="301" t="s">
        <v>4183</v>
      </c>
      <c r="B32" s="302" t="s">
        <v>4184</v>
      </c>
      <c r="C32" s="872">
        <v>0</v>
      </c>
      <c r="D32" s="872">
        <v>0</v>
      </c>
      <c r="H32" s="298"/>
    </row>
    <row r="33" spans="1:8">
      <c r="A33" s="301" t="s">
        <v>4185</v>
      </c>
      <c r="B33" s="302" t="s">
        <v>4186</v>
      </c>
      <c r="C33" s="872">
        <v>0</v>
      </c>
      <c r="D33" s="872">
        <v>0</v>
      </c>
      <c r="H33" s="298"/>
    </row>
    <row r="34" spans="1:8">
      <c r="A34" s="301" t="s">
        <v>4187</v>
      </c>
      <c r="B34" s="302" t="s">
        <v>4188</v>
      </c>
      <c r="C34" s="872">
        <v>0</v>
      </c>
      <c r="D34" s="872">
        <v>0</v>
      </c>
      <c r="H34" s="298"/>
    </row>
    <row r="35" spans="1:8">
      <c r="A35" s="301" t="s">
        <v>4189</v>
      </c>
      <c r="B35" s="302" t="s">
        <v>4190</v>
      </c>
      <c r="C35" s="872">
        <v>0</v>
      </c>
      <c r="D35" s="872">
        <v>0</v>
      </c>
      <c r="H35" s="298"/>
    </row>
    <row r="36" spans="1:8">
      <c r="A36" s="301" t="s">
        <v>4191</v>
      </c>
      <c r="B36" s="302" t="s">
        <v>4192</v>
      </c>
      <c r="C36" s="872">
        <v>0</v>
      </c>
      <c r="D36" s="872">
        <v>0</v>
      </c>
      <c r="H36" s="298"/>
    </row>
    <row r="37" spans="1:8">
      <c r="A37" s="301" t="s">
        <v>4193</v>
      </c>
      <c r="B37" s="302" t="s">
        <v>86</v>
      </c>
      <c r="C37" s="872">
        <v>0</v>
      </c>
      <c r="D37" s="872">
        <v>0</v>
      </c>
      <c r="H37" s="298"/>
    </row>
    <row r="38" spans="1:8" ht="25.5">
      <c r="A38" s="301" t="s">
        <v>4194</v>
      </c>
      <c r="B38" s="305" t="s">
        <v>4195</v>
      </c>
      <c r="C38" s="872">
        <v>0</v>
      </c>
      <c r="D38" s="872">
        <v>0</v>
      </c>
      <c r="H38" s="298"/>
    </row>
    <row r="39" spans="1:8" ht="25.5">
      <c r="A39" s="301" t="s">
        <v>4196</v>
      </c>
      <c r="B39" s="305" t="s">
        <v>4197</v>
      </c>
      <c r="C39" s="872">
        <v>0</v>
      </c>
      <c r="D39" s="872">
        <v>0</v>
      </c>
      <c r="H39" s="298"/>
    </row>
    <row r="40" spans="1:8">
      <c r="A40" s="301" t="s">
        <v>4198</v>
      </c>
      <c r="B40" s="305" t="s">
        <v>4199</v>
      </c>
      <c r="C40" s="872">
        <v>0</v>
      </c>
      <c r="D40" s="872">
        <v>0</v>
      </c>
      <c r="H40" s="298"/>
    </row>
    <row r="41" spans="1:8">
      <c r="A41" s="301" t="s">
        <v>4200</v>
      </c>
      <c r="B41" s="305" t="s">
        <v>4201</v>
      </c>
      <c r="C41" s="872">
        <v>0</v>
      </c>
      <c r="D41" s="872">
        <v>0</v>
      </c>
      <c r="H41" s="298"/>
    </row>
    <row r="42" spans="1:8">
      <c r="A42" s="301" t="s">
        <v>4202</v>
      </c>
      <c r="B42" s="302" t="s">
        <v>4203</v>
      </c>
      <c r="C42" s="872">
        <v>0</v>
      </c>
      <c r="D42" s="872">
        <v>0</v>
      </c>
      <c r="H42" s="298"/>
    </row>
    <row r="43" spans="1:8">
      <c r="A43" s="301" t="s">
        <v>4204</v>
      </c>
      <c r="B43" s="302" t="s">
        <v>4205</v>
      </c>
      <c r="C43" s="872">
        <v>0</v>
      </c>
      <c r="D43" s="872">
        <v>0</v>
      </c>
      <c r="H43" s="298"/>
    </row>
    <row r="44" spans="1:8">
      <c r="A44" s="301" t="s">
        <v>4206</v>
      </c>
      <c r="B44" s="302" t="s">
        <v>4207</v>
      </c>
      <c r="C44" s="872">
        <v>1</v>
      </c>
      <c r="D44" s="872">
        <v>1</v>
      </c>
      <c r="H44" s="298"/>
    </row>
    <row r="45" spans="1:8">
      <c r="A45" s="301" t="s">
        <v>4208</v>
      </c>
      <c r="B45" s="302" t="s">
        <v>4209</v>
      </c>
      <c r="C45" s="872">
        <v>0</v>
      </c>
      <c r="D45" s="872">
        <v>0</v>
      </c>
      <c r="H45" s="298"/>
    </row>
    <row r="46" spans="1:8">
      <c r="A46" s="301" t="s">
        <v>4210</v>
      </c>
      <c r="B46" s="302" t="s">
        <v>4211</v>
      </c>
      <c r="C46" s="872">
        <v>0</v>
      </c>
      <c r="D46" s="872">
        <v>0</v>
      </c>
      <c r="H46" s="298"/>
    </row>
    <row r="47" spans="1:8">
      <c r="A47" s="301" t="s">
        <v>4212</v>
      </c>
      <c r="B47" s="302" t="s">
        <v>4213</v>
      </c>
      <c r="C47" s="872">
        <v>0</v>
      </c>
      <c r="D47" s="872">
        <v>0</v>
      </c>
      <c r="H47" s="298"/>
    </row>
    <row r="48" spans="1:8">
      <c r="A48" s="301" t="s">
        <v>4214</v>
      </c>
      <c r="B48" s="305" t="s">
        <v>4215</v>
      </c>
      <c r="C48" s="872">
        <v>0</v>
      </c>
      <c r="D48" s="872">
        <v>0</v>
      </c>
      <c r="H48" s="298"/>
    </row>
    <row r="49" spans="1:8">
      <c r="A49" s="301" t="s">
        <v>2464</v>
      </c>
      <c r="B49" s="305" t="s">
        <v>2465</v>
      </c>
      <c r="C49" s="872">
        <v>0</v>
      </c>
      <c r="D49" s="872">
        <v>0</v>
      </c>
      <c r="H49" s="298"/>
    </row>
    <row r="50" spans="1:8">
      <c r="A50" s="301" t="s">
        <v>2466</v>
      </c>
      <c r="B50" s="302" t="s">
        <v>2467</v>
      </c>
      <c r="C50" s="872">
        <v>0</v>
      </c>
      <c r="D50" s="872">
        <v>0</v>
      </c>
      <c r="H50" s="298"/>
    </row>
    <row r="51" spans="1:8">
      <c r="A51" s="301" t="s">
        <v>2468</v>
      </c>
      <c r="B51" s="302" t="s">
        <v>2469</v>
      </c>
      <c r="C51" s="872">
        <v>40</v>
      </c>
      <c r="D51" s="872">
        <v>40</v>
      </c>
      <c r="H51" s="298"/>
    </row>
    <row r="52" spans="1:8">
      <c r="A52" s="301" t="s">
        <v>2470</v>
      </c>
      <c r="B52" s="302" t="s">
        <v>2471</v>
      </c>
      <c r="C52" s="872">
        <v>1</v>
      </c>
      <c r="D52" s="872">
        <v>1</v>
      </c>
      <c r="H52" s="298"/>
    </row>
    <row r="53" spans="1:8">
      <c r="A53" s="301" t="s">
        <v>2472</v>
      </c>
      <c r="B53" s="302" t="s">
        <v>2473</v>
      </c>
      <c r="C53" s="872">
        <v>10</v>
      </c>
      <c r="D53" s="872">
        <v>10</v>
      </c>
      <c r="H53" s="298"/>
    </row>
    <row r="54" spans="1:8">
      <c r="A54" s="301" t="s">
        <v>2474</v>
      </c>
      <c r="B54" s="302" t="s">
        <v>2475</v>
      </c>
      <c r="C54" s="872">
        <v>0</v>
      </c>
      <c r="D54" s="872">
        <v>0</v>
      </c>
      <c r="H54" s="298"/>
    </row>
    <row r="55" spans="1:8">
      <c r="A55" s="301" t="s">
        <v>2476</v>
      </c>
      <c r="B55" s="302" t="s">
        <v>2477</v>
      </c>
      <c r="C55" s="872">
        <v>0</v>
      </c>
      <c r="D55" s="872">
        <v>0</v>
      </c>
      <c r="H55" s="298"/>
    </row>
    <row r="56" spans="1:8">
      <c r="A56" s="301" t="s">
        <v>2478</v>
      </c>
      <c r="B56" s="302" t="s">
        <v>2479</v>
      </c>
      <c r="C56" s="872">
        <v>33</v>
      </c>
      <c r="D56" s="872">
        <v>33</v>
      </c>
      <c r="H56" s="298"/>
    </row>
    <row r="57" spans="1:8">
      <c r="A57" s="301" t="s">
        <v>2480</v>
      </c>
      <c r="B57" s="305" t="s">
        <v>2481</v>
      </c>
      <c r="C57" s="872">
        <v>1</v>
      </c>
      <c r="D57" s="872">
        <v>1</v>
      </c>
      <c r="H57" s="298"/>
    </row>
    <row r="58" spans="1:8" ht="25.5">
      <c r="A58" s="301" t="s">
        <v>2482</v>
      </c>
      <c r="B58" s="305" t="s">
        <v>2483</v>
      </c>
      <c r="C58" s="872">
        <v>3</v>
      </c>
      <c r="D58" s="872">
        <v>3</v>
      </c>
      <c r="H58" s="298"/>
    </row>
    <row r="59" spans="1:8" ht="25.5">
      <c r="A59" s="301" t="s">
        <v>2484</v>
      </c>
      <c r="B59" s="305" t="s">
        <v>2485</v>
      </c>
      <c r="C59" s="872">
        <v>18</v>
      </c>
      <c r="D59" s="872">
        <v>18</v>
      </c>
      <c r="H59" s="298"/>
    </row>
    <row r="60" spans="1:8">
      <c r="A60" s="301" t="s">
        <v>2486</v>
      </c>
      <c r="B60" s="302" t="s">
        <v>2487</v>
      </c>
      <c r="C60" s="872">
        <v>0</v>
      </c>
      <c r="D60" s="872">
        <v>0</v>
      </c>
      <c r="H60" s="298"/>
    </row>
    <row r="61" spans="1:8">
      <c r="A61" s="301" t="s">
        <v>2488</v>
      </c>
      <c r="B61" s="302" t="s">
        <v>2489</v>
      </c>
      <c r="C61" s="872">
        <v>9</v>
      </c>
      <c r="D61" s="872">
        <v>9</v>
      </c>
      <c r="H61" s="298"/>
    </row>
    <row r="62" spans="1:8">
      <c r="A62" s="301" t="s">
        <v>2490</v>
      </c>
      <c r="B62" s="302" t="s">
        <v>2491</v>
      </c>
      <c r="C62" s="872">
        <v>0</v>
      </c>
      <c r="D62" s="872">
        <v>0</v>
      </c>
      <c r="H62" s="298"/>
    </row>
    <row r="63" spans="1:8">
      <c r="A63" s="301" t="s">
        <v>2492</v>
      </c>
      <c r="B63" s="302" t="s">
        <v>2493</v>
      </c>
      <c r="C63" s="872">
        <v>5</v>
      </c>
      <c r="D63" s="872">
        <v>5</v>
      </c>
      <c r="H63" s="298"/>
    </row>
    <row r="64" spans="1:8">
      <c r="A64" s="306" t="s">
        <v>2494</v>
      </c>
      <c r="B64" s="302" t="s">
        <v>2495</v>
      </c>
      <c r="C64" s="872">
        <v>1</v>
      </c>
      <c r="D64" s="872">
        <v>1</v>
      </c>
      <c r="H64" s="298"/>
    </row>
    <row r="65" spans="1:8">
      <c r="A65" s="301" t="s">
        <v>2496</v>
      </c>
      <c r="B65" s="302" t="s">
        <v>2497</v>
      </c>
      <c r="C65" s="872">
        <v>21</v>
      </c>
      <c r="D65" s="872">
        <v>21</v>
      </c>
      <c r="H65" s="298"/>
    </row>
    <row r="66" spans="1:8">
      <c r="A66" s="301" t="s">
        <v>2498</v>
      </c>
      <c r="B66" s="302" t="s">
        <v>2499</v>
      </c>
      <c r="C66" s="872">
        <v>138</v>
      </c>
      <c r="D66" s="872">
        <v>138</v>
      </c>
      <c r="H66" s="298"/>
    </row>
    <row r="67" spans="1:8">
      <c r="A67" s="301" t="s">
        <v>2500</v>
      </c>
      <c r="B67" s="302" t="s">
        <v>2501</v>
      </c>
      <c r="C67" s="872">
        <v>15</v>
      </c>
      <c r="D67" s="872">
        <v>15</v>
      </c>
      <c r="H67" s="298"/>
    </row>
    <row r="68" spans="1:8">
      <c r="A68" s="301" t="s">
        <v>2502</v>
      </c>
      <c r="B68" s="302" t="s">
        <v>2503</v>
      </c>
      <c r="C68" s="872">
        <v>2</v>
      </c>
      <c r="D68" s="872">
        <v>2</v>
      </c>
      <c r="H68" s="298"/>
    </row>
    <row r="69" spans="1:8">
      <c r="A69" s="301" t="s">
        <v>2504</v>
      </c>
      <c r="B69" s="302" t="s">
        <v>2503</v>
      </c>
      <c r="C69" s="872">
        <v>14</v>
      </c>
      <c r="D69" s="872">
        <v>14</v>
      </c>
      <c r="H69" s="298"/>
    </row>
    <row r="70" spans="1:8">
      <c r="A70" s="301" t="s">
        <v>2505</v>
      </c>
      <c r="B70" s="302" t="s">
        <v>2506</v>
      </c>
      <c r="C70" s="872">
        <v>1</v>
      </c>
      <c r="D70" s="872">
        <v>1</v>
      </c>
      <c r="H70" s="298"/>
    </row>
    <row r="71" spans="1:8">
      <c r="A71" s="301" t="s">
        <v>2507</v>
      </c>
      <c r="B71" s="302" t="s">
        <v>2508</v>
      </c>
      <c r="C71" s="872">
        <v>4</v>
      </c>
      <c r="D71" s="872">
        <v>4</v>
      </c>
      <c r="H71" s="298"/>
    </row>
    <row r="72" spans="1:8">
      <c r="A72" s="301" t="s">
        <v>2509</v>
      </c>
      <c r="B72" s="302" t="s">
        <v>2510</v>
      </c>
      <c r="C72" s="872">
        <v>4</v>
      </c>
      <c r="D72" s="872">
        <v>4</v>
      </c>
      <c r="H72" s="298"/>
    </row>
    <row r="73" spans="1:8">
      <c r="A73" s="301" t="s">
        <v>2511</v>
      </c>
      <c r="B73" s="302" t="s">
        <v>2512</v>
      </c>
      <c r="C73" s="872">
        <v>8</v>
      </c>
      <c r="D73" s="872">
        <v>8</v>
      </c>
      <c r="H73" s="298"/>
    </row>
    <row r="74" spans="1:8">
      <c r="A74" s="301" t="s">
        <v>2513</v>
      </c>
      <c r="B74" s="302" t="s">
        <v>2514</v>
      </c>
      <c r="C74" s="872">
        <v>4</v>
      </c>
      <c r="D74" s="872">
        <v>4</v>
      </c>
      <c r="H74" s="298"/>
    </row>
    <row r="75" spans="1:8">
      <c r="A75" s="301" t="s">
        <v>2515</v>
      </c>
      <c r="B75" s="302" t="s">
        <v>2516</v>
      </c>
      <c r="C75" s="872">
        <v>0</v>
      </c>
      <c r="D75" s="872">
        <v>0</v>
      </c>
      <c r="H75" s="298"/>
    </row>
    <row r="76" spans="1:8">
      <c r="A76" s="301" t="s">
        <v>2517</v>
      </c>
      <c r="B76" s="302" t="s">
        <v>2518</v>
      </c>
      <c r="C76" s="872">
        <v>1</v>
      </c>
      <c r="D76" s="872">
        <v>1</v>
      </c>
      <c r="H76" s="298"/>
    </row>
    <row r="77" spans="1:8">
      <c r="A77" s="301" t="s">
        <v>2519</v>
      </c>
      <c r="B77" s="302" t="s">
        <v>2520</v>
      </c>
      <c r="C77" s="872">
        <v>20</v>
      </c>
      <c r="D77" s="872">
        <v>20</v>
      </c>
      <c r="H77" s="298"/>
    </row>
    <row r="78" spans="1:8">
      <c r="A78" s="301" t="s">
        <v>2521</v>
      </c>
      <c r="B78" s="302" t="s">
        <v>2522</v>
      </c>
      <c r="C78" s="872">
        <v>11</v>
      </c>
      <c r="D78" s="872">
        <v>11</v>
      </c>
      <c r="H78" s="298"/>
    </row>
    <row r="79" spans="1:8">
      <c r="A79" s="301" t="s">
        <v>2523</v>
      </c>
      <c r="B79" s="302" t="s">
        <v>2524</v>
      </c>
      <c r="C79" s="872">
        <v>2</v>
      </c>
      <c r="D79" s="872">
        <v>2</v>
      </c>
      <c r="H79" s="298"/>
    </row>
    <row r="80" spans="1:8">
      <c r="A80" s="301" t="s">
        <v>2525</v>
      </c>
      <c r="B80" s="302" t="s">
        <v>2526</v>
      </c>
      <c r="C80" s="872">
        <v>1</v>
      </c>
      <c r="D80" s="872">
        <v>1</v>
      </c>
      <c r="H80" s="298"/>
    </row>
    <row r="81" spans="1:8">
      <c r="A81" s="301" t="s">
        <v>2527</v>
      </c>
      <c r="B81" s="302" t="s">
        <v>2528</v>
      </c>
      <c r="C81" s="872">
        <v>0</v>
      </c>
      <c r="D81" s="872">
        <v>0</v>
      </c>
      <c r="H81" s="298"/>
    </row>
    <row r="82" spans="1:8">
      <c r="A82" s="301" t="s">
        <v>2529</v>
      </c>
      <c r="B82" s="302" t="s">
        <v>2530</v>
      </c>
      <c r="C82" s="872">
        <v>0</v>
      </c>
      <c r="D82" s="872">
        <v>0</v>
      </c>
      <c r="H82" s="298"/>
    </row>
    <row r="83" spans="1:8">
      <c r="A83" s="301" t="s">
        <v>2531</v>
      </c>
      <c r="B83" s="302" t="s">
        <v>2532</v>
      </c>
      <c r="C83" s="872">
        <v>3</v>
      </c>
      <c r="D83" s="872">
        <v>3</v>
      </c>
      <c r="H83" s="298"/>
    </row>
    <row r="84" spans="1:8">
      <c r="A84" s="301" t="s">
        <v>2533</v>
      </c>
      <c r="B84" s="302" t="s">
        <v>2534</v>
      </c>
      <c r="C84" s="872">
        <v>11</v>
      </c>
      <c r="D84" s="872">
        <v>11</v>
      </c>
      <c r="H84" s="298"/>
    </row>
    <row r="85" spans="1:8">
      <c r="A85" s="301" t="s">
        <v>2535</v>
      </c>
      <c r="B85" s="302" t="s">
        <v>2536</v>
      </c>
      <c r="C85" s="872">
        <v>28</v>
      </c>
      <c r="D85" s="872">
        <v>28</v>
      </c>
      <c r="H85" s="298"/>
    </row>
    <row r="86" spans="1:8" ht="25.5">
      <c r="A86" s="301" t="s">
        <v>2537</v>
      </c>
      <c r="B86" s="302" t="s">
        <v>2538</v>
      </c>
      <c r="C86" s="872">
        <v>2</v>
      </c>
      <c r="D86" s="872">
        <v>2</v>
      </c>
      <c r="H86" s="298"/>
    </row>
    <row r="87" spans="1:8" ht="25.5">
      <c r="A87" s="301" t="s">
        <v>2539</v>
      </c>
      <c r="B87" s="302" t="s">
        <v>4322</v>
      </c>
      <c r="C87" s="872">
        <v>3</v>
      </c>
      <c r="D87" s="872">
        <v>3</v>
      </c>
      <c r="H87" s="298"/>
    </row>
    <row r="88" spans="1:8" ht="25.5">
      <c r="A88" s="301" t="s">
        <v>4323</v>
      </c>
      <c r="B88" s="302" t="s">
        <v>4324</v>
      </c>
      <c r="C88" s="872">
        <v>7</v>
      </c>
      <c r="D88" s="872">
        <v>7</v>
      </c>
      <c r="H88" s="298"/>
    </row>
    <row r="89" spans="1:8" ht="18.75">
      <c r="A89" s="299">
        <v>2</v>
      </c>
      <c r="B89" s="307" t="s">
        <v>4325</v>
      </c>
      <c r="C89" s="790"/>
      <c r="D89" s="790"/>
      <c r="H89" s="298"/>
    </row>
    <row r="90" spans="1:8">
      <c r="A90" s="301" t="s">
        <v>4326</v>
      </c>
      <c r="B90" s="302" t="s">
        <v>4327</v>
      </c>
      <c r="C90" s="872">
        <v>0</v>
      </c>
      <c r="D90" s="872">
        <v>0</v>
      </c>
      <c r="H90" s="298"/>
    </row>
    <row r="91" spans="1:8">
      <c r="A91" s="301" t="s">
        <v>4328</v>
      </c>
      <c r="B91" s="302" t="s">
        <v>4329</v>
      </c>
      <c r="C91" s="872">
        <v>1</v>
      </c>
      <c r="D91" s="872">
        <v>1</v>
      </c>
      <c r="H91" s="298"/>
    </row>
    <row r="92" spans="1:8">
      <c r="A92" s="301" t="s">
        <v>4330</v>
      </c>
      <c r="B92" s="302" t="s">
        <v>4331</v>
      </c>
      <c r="C92" s="872">
        <v>0</v>
      </c>
      <c r="D92" s="872">
        <v>0</v>
      </c>
      <c r="H92" s="298"/>
    </row>
    <row r="93" spans="1:8">
      <c r="A93" s="301" t="s">
        <v>4332</v>
      </c>
      <c r="B93" s="305" t="s">
        <v>4333</v>
      </c>
      <c r="C93" s="872">
        <v>0</v>
      </c>
      <c r="D93" s="872">
        <v>0</v>
      </c>
      <c r="H93" s="298"/>
    </row>
    <row r="94" spans="1:8">
      <c r="A94" s="301" t="s">
        <v>4334</v>
      </c>
      <c r="B94" s="305" t="s">
        <v>4335</v>
      </c>
      <c r="C94" s="872">
        <v>0</v>
      </c>
      <c r="D94" s="872">
        <v>0</v>
      </c>
      <c r="H94" s="298"/>
    </row>
    <row r="95" spans="1:8">
      <c r="A95" s="301" t="s">
        <v>4336</v>
      </c>
      <c r="B95" s="305" t="s">
        <v>4337</v>
      </c>
      <c r="C95" s="872">
        <v>0</v>
      </c>
      <c r="D95" s="872">
        <v>0</v>
      </c>
      <c r="H95" s="298"/>
    </row>
    <row r="96" spans="1:8">
      <c r="A96" s="301" t="s">
        <v>4338</v>
      </c>
      <c r="B96" s="305" t="s">
        <v>4339</v>
      </c>
      <c r="C96" s="872">
        <v>1</v>
      </c>
      <c r="D96" s="872">
        <v>1</v>
      </c>
      <c r="H96" s="298"/>
    </row>
    <row r="97" spans="1:8">
      <c r="A97" s="301" t="s">
        <v>4340</v>
      </c>
      <c r="B97" s="305" t="s">
        <v>4341</v>
      </c>
      <c r="C97" s="872">
        <v>10</v>
      </c>
      <c r="D97" s="872">
        <v>10</v>
      </c>
      <c r="H97" s="298"/>
    </row>
    <row r="98" spans="1:8">
      <c r="A98" s="301" t="s">
        <v>4342</v>
      </c>
      <c r="B98" s="305" t="s">
        <v>4343</v>
      </c>
      <c r="C98" s="872">
        <v>1</v>
      </c>
      <c r="D98" s="872">
        <v>1</v>
      </c>
      <c r="H98" s="298"/>
    </row>
    <row r="99" spans="1:8">
      <c r="A99" s="301" t="s">
        <v>4344</v>
      </c>
      <c r="B99" s="305" t="s">
        <v>4345</v>
      </c>
      <c r="C99" s="872">
        <v>12</v>
      </c>
      <c r="D99" s="872">
        <v>12</v>
      </c>
      <c r="H99" s="298"/>
    </row>
    <row r="100" spans="1:8">
      <c r="A100" s="301" t="s">
        <v>4346</v>
      </c>
      <c r="B100" s="305" t="s">
        <v>4347</v>
      </c>
      <c r="C100" s="872">
        <v>4</v>
      </c>
      <c r="D100" s="872">
        <v>4</v>
      </c>
      <c r="H100" s="298"/>
    </row>
    <row r="101" spans="1:8">
      <c r="A101" s="301" t="s">
        <v>4348</v>
      </c>
      <c r="B101" s="305" t="s">
        <v>2564</v>
      </c>
      <c r="C101" s="872">
        <v>0</v>
      </c>
      <c r="D101" s="872">
        <v>0</v>
      </c>
      <c r="H101" s="298"/>
    </row>
    <row r="102" spans="1:8">
      <c r="A102" s="301" t="s">
        <v>2565</v>
      </c>
      <c r="B102" s="305" t="s">
        <v>2566</v>
      </c>
      <c r="C102" s="872">
        <v>20</v>
      </c>
      <c r="D102" s="872">
        <v>20</v>
      </c>
      <c r="H102" s="298"/>
    </row>
    <row r="103" spans="1:8">
      <c r="A103" s="301" t="s">
        <v>2567</v>
      </c>
      <c r="B103" s="305" t="s">
        <v>2568</v>
      </c>
      <c r="C103" s="872">
        <v>0</v>
      </c>
      <c r="D103" s="872">
        <v>0</v>
      </c>
      <c r="H103" s="298"/>
    </row>
    <row r="104" spans="1:8">
      <c r="A104" s="301" t="s">
        <v>2569</v>
      </c>
      <c r="B104" s="305" t="s">
        <v>2570</v>
      </c>
      <c r="C104" s="872">
        <v>24</v>
      </c>
      <c r="D104" s="872">
        <v>24</v>
      </c>
      <c r="H104" s="298"/>
    </row>
    <row r="105" spans="1:8">
      <c r="A105" s="301" t="s">
        <v>2571</v>
      </c>
      <c r="B105" s="305" t="s">
        <v>2572</v>
      </c>
      <c r="C105" s="872">
        <v>0</v>
      </c>
      <c r="D105" s="872">
        <v>0</v>
      </c>
      <c r="H105" s="298"/>
    </row>
    <row r="106" spans="1:8">
      <c r="A106" s="301" t="s">
        <v>2573</v>
      </c>
      <c r="B106" s="305" t="s">
        <v>2574</v>
      </c>
      <c r="C106" s="872">
        <v>2</v>
      </c>
      <c r="D106" s="872">
        <v>2</v>
      </c>
      <c r="H106" s="298"/>
    </row>
    <row r="107" spans="1:8">
      <c r="A107" s="301" t="s">
        <v>2575</v>
      </c>
      <c r="B107" s="305" t="s">
        <v>2576</v>
      </c>
      <c r="C107" s="872">
        <v>8</v>
      </c>
      <c r="D107" s="872">
        <v>8</v>
      </c>
      <c r="H107" s="298"/>
    </row>
    <row r="108" spans="1:8">
      <c r="A108" s="301" t="s">
        <v>2577</v>
      </c>
      <c r="B108" s="305" t="s">
        <v>2578</v>
      </c>
      <c r="C108" s="872">
        <v>63</v>
      </c>
      <c r="D108" s="872">
        <v>63</v>
      </c>
      <c r="H108" s="298"/>
    </row>
    <row r="109" spans="1:8" ht="18.75">
      <c r="A109" s="299">
        <v>3</v>
      </c>
      <c r="B109" s="307" t="s">
        <v>2579</v>
      </c>
      <c r="C109" s="791"/>
      <c r="D109" s="791"/>
      <c r="H109" s="298"/>
    </row>
    <row r="110" spans="1:8">
      <c r="A110" s="301" t="s">
        <v>2580</v>
      </c>
      <c r="B110" s="305" t="s">
        <v>2581</v>
      </c>
      <c r="C110" s="872">
        <v>0</v>
      </c>
      <c r="D110" s="872">
        <v>0</v>
      </c>
      <c r="H110" s="298"/>
    </row>
    <row r="111" spans="1:8">
      <c r="A111" s="301" t="s">
        <v>2582</v>
      </c>
      <c r="B111" s="305" t="s">
        <v>2583</v>
      </c>
      <c r="C111" s="872">
        <v>0</v>
      </c>
      <c r="D111" s="872">
        <v>0</v>
      </c>
      <c r="H111" s="298"/>
    </row>
    <row r="112" spans="1:8">
      <c r="A112" s="301" t="s">
        <v>2584</v>
      </c>
      <c r="B112" s="305" t="s">
        <v>2585</v>
      </c>
      <c r="C112" s="872">
        <v>1</v>
      </c>
      <c r="D112" s="872">
        <v>1</v>
      </c>
      <c r="H112" s="298"/>
    </row>
    <row r="113" spans="1:8">
      <c r="A113" s="301" t="s">
        <v>2586</v>
      </c>
      <c r="B113" s="305" t="s">
        <v>4371</v>
      </c>
      <c r="C113" s="872">
        <v>0</v>
      </c>
      <c r="D113" s="872">
        <v>0</v>
      </c>
      <c r="H113" s="298"/>
    </row>
    <row r="114" spans="1:8">
      <c r="A114" s="301" t="s">
        <v>4372</v>
      </c>
      <c r="B114" s="305" t="s">
        <v>4373</v>
      </c>
      <c r="C114" s="872">
        <v>0</v>
      </c>
      <c r="D114" s="872">
        <v>0</v>
      </c>
      <c r="H114" s="298"/>
    </row>
    <row r="115" spans="1:8">
      <c r="A115" s="301" t="s">
        <v>4374</v>
      </c>
      <c r="B115" s="305" t="s">
        <v>4375</v>
      </c>
      <c r="C115" s="872">
        <v>0</v>
      </c>
      <c r="D115" s="872">
        <v>0</v>
      </c>
      <c r="H115" s="298"/>
    </row>
    <row r="116" spans="1:8">
      <c r="A116" s="301" t="s">
        <v>4376</v>
      </c>
      <c r="B116" s="305" t="s">
        <v>4377</v>
      </c>
      <c r="C116" s="872">
        <v>0</v>
      </c>
      <c r="D116" s="872">
        <v>0</v>
      </c>
      <c r="H116" s="298"/>
    </row>
    <row r="117" spans="1:8">
      <c r="A117" s="301" t="s">
        <v>4378</v>
      </c>
      <c r="B117" s="305" t="s">
        <v>4379</v>
      </c>
      <c r="C117" s="872">
        <v>0</v>
      </c>
      <c r="D117" s="872">
        <v>0</v>
      </c>
      <c r="H117" s="298"/>
    </row>
    <row r="118" spans="1:8">
      <c r="A118" s="301" t="s">
        <v>4380</v>
      </c>
      <c r="B118" s="305" t="s">
        <v>4381</v>
      </c>
      <c r="C118" s="872">
        <v>7</v>
      </c>
      <c r="D118" s="872">
        <v>7</v>
      </c>
      <c r="H118" s="298"/>
    </row>
    <row r="119" spans="1:8">
      <c r="A119" s="306" t="s">
        <v>4382</v>
      </c>
      <c r="B119" s="308" t="s">
        <v>4383</v>
      </c>
      <c r="C119" s="789"/>
      <c r="D119" s="303"/>
      <c r="H119" s="298"/>
    </row>
    <row r="120" spans="1:8">
      <c r="A120" s="301" t="s">
        <v>4384</v>
      </c>
      <c r="B120" s="305" t="s">
        <v>4385</v>
      </c>
      <c r="C120" s="872">
        <v>9</v>
      </c>
      <c r="D120" s="872">
        <v>9</v>
      </c>
      <c r="H120" s="298"/>
    </row>
    <row r="121" spans="1:8">
      <c r="A121" s="301" t="s">
        <v>4386</v>
      </c>
      <c r="B121" s="305" t="s">
        <v>4387</v>
      </c>
      <c r="C121" s="872">
        <v>49</v>
      </c>
      <c r="D121" s="872">
        <v>49</v>
      </c>
      <c r="H121" s="298"/>
    </row>
    <row r="122" spans="1:8">
      <c r="A122" s="301" t="s">
        <v>4388</v>
      </c>
      <c r="B122" s="305" t="s">
        <v>4389</v>
      </c>
      <c r="C122" s="872">
        <v>32</v>
      </c>
      <c r="D122" s="872">
        <v>32</v>
      </c>
      <c r="H122" s="298"/>
    </row>
    <row r="123" spans="1:8">
      <c r="A123" s="301" t="s">
        <v>4390</v>
      </c>
      <c r="B123" s="305" t="s">
        <v>4391</v>
      </c>
      <c r="C123" s="872">
        <v>0</v>
      </c>
      <c r="D123" s="872">
        <v>0</v>
      </c>
      <c r="H123" s="298"/>
    </row>
    <row r="124" spans="1:8">
      <c r="A124" s="301" t="s">
        <v>4392</v>
      </c>
      <c r="B124" s="305" t="s">
        <v>4393</v>
      </c>
      <c r="C124" s="872">
        <v>3</v>
      </c>
      <c r="D124" s="872">
        <v>3</v>
      </c>
      <c r="H124" s="298"/>
    </row>
    <row r="125" spans="1:8">
      <c r="A125" s="301" t="s">
        <v>4394</v>
      </c>
      <c r="B125" s="305" t="s">
        <v>4395</v>
      </c>
      <c r="C125" s="872">
        <v>0</v>
      </c>
      <c r="D125" s="872">
        <v>0</v>
      </c>
      <c r="H125" s="298"/>
    </row>
    <row r="126" spans="1:8">
      <c r="A126" s="301" t="s">
        <v>4396</v>
      </c>
      <c r="B126" s="305" t="s">
        <v>4397</v>
      </c>
      <c r="C126" s="872">
        <v>0</v>
      </c>
      <c r="D126" s="872">
        <v>0</v>
      </c>
      <c r="H126" s="298"/>
    </row>
    <row r="127" spans="1:8">
      <c r="A127" s="301" t="s">
        <v>1114</v>
      </c>
      <c r="B127" s="305" t="s">
        <v>1115</v>
      </c>
      <c r="C127" s="872">
        <v>0</v>
      </c>
      <c r="D127" s="872">
        <v>0</v>
      </c>
      <c r="H127" s="298"/>
    </row>
    <row r="128" spans="1:8">
      <c r="A128" s="301" t="s">
        <v>1116</v>
      </c>
      <c r="B128" s="305" t="s">
        <v>1117</v>
      </c>
      <c r="C128" s="872">
        <v>2</v>
      </c>
      <c r="D128" s="872">
        <v>2</v>
      </c>
      <c r="H128" s="298"/>
    </row>
    <row r="129" spans="1:8">
      <c r="A129" s="301" t="s">
        <v>1118</v>
      </c>
      <c r="B129" s="305" t="s">
        <v>1119</v>
      </c>
      <c r="C129" s="872">
        <v>47</v>
      </c>
      <c r="D129" s="872">
        <v>47</v>
      </c>
      <c r="H129" s="298"/>
    </row>
    <row r="130" spans="1:8">
      <c r="A130" s="301" t="s">
        <v>1120</v>
      </c>
      <c r="B130" s="305" t="s">
        <v>1121</v>
      </c>
      <c r="C130" s="872">
        <v>11</v>
      </c>
      <c r="D130" s="872">
        <v>11</v>
      </c>
      <c r="H130" s="298"/>
    </row>
    <row r="131" spans="1:8">
      <c r="A131" s="301" t="s">
        <v>1122</v>
      </c>
      <c r="B131" s="305" t="s">
        <v>1123</v>
      </c>
      <c r="C131" s="872">
        <v>243</v>
      </c>
      <c r="D131" s="872">
        <v>243</v>
      </c>
      <c r="H131" s="309"/>
    </row>
    <row r="132" spans="1:8">
      <c r="A132" s="301" t="s">
        <v>1124</v>
      </c>
      <c r="B132" s="305" t="s">
        <v>1125</v>
      </c>
      <c r="C132" s="872">
        <v>9</v>
      </c>
      <c r="D132" s="872">
        <v>9</v>
      </c>
      <c r="H132" s="298"/>
    </row>
    <row r="133" spans="1:8">
      <c r="A133" s="301" t="s">
        <v>1126</v>
      </c>
      <c r="B133" s="305" t="s">
        <v>1127</v>
      </c>
      <c r="C133" s="872">
        <v>2</v>
      </c>
      <c r="D133" s="872">
        <v>2</v>
      </c>
      <c r="H133" s="298"/>
    </row>
    <row r="134" spans="1:8">
      <c r="A134" s="301" t="s">
        <v>1128</v>
      </c>
      <c r="B134" s="305" t="s">
        <v>1129</v>
      </c>
      <c r="C134" s="872">
        <v>1</v>
      </c>
      <c r="D134" s="872">
        <v>1</v>
      </c>
      <c r="H134" s="298"/>
    </row>
    <row r="135" spans="1:8">
      <c r="A135" s="301" t="s">
        <v>1130</v>
      </c>
      <c r="B135" s="305" t="s">
        <v>1131</v>
      </c>
      <c r="C135" s="872">
        <v>23</v>
      </c>
      <c r="D135" s="872">
        <v>23</v>
      </c>
      <c r="H135" s="298"/>
    </row>
    <row r="136" spans="1:8">
      <c r="A136" s="301" t="s">
        <v>1132</v>
      </c>
      <c r="B136" s="305" t="s">
        <v>1133</v>
      </c>
      <c r="C136" s="872">
        <v>7</v>
      </c>
      <c r="D136" s="872">
        <v>7</v>
      </c>
      <c r="H136" s="298"/>
    </row>
    <row r="137" spans="1:8">
      <c r="A137" s="301" t="s">
        <v>1134</v>
      </c>
      <c r="B137" s="305" t="s">
        <v>1135</v>
      </c>
      <c r="C137" s="872">
        <v>0</v>
      </c>
      <c r="D137" s="872">
        <v>0</v>
      </c>
      <c r="H137" s="298"/>
    </row>
    <row r="138" spans="1:8" ht="18.75">
      <c r="A138" s="299">
        <v>4</v>
      </c>
      <c r="B138" s="307" t="s">
        <v>1136</v>
      </c>
      <c r="C138" s="790"/>
      <c r="D138" s="790"/>
      <c r="H138" s="298"/>
    </row>
    <row r="139" spans="1:8">
      <c r="A139" s="301" t="s">
        <v>1137</v>
      </c>
      <c r="B139" s="305" t="s">
        <v>1138</v>
      </c>
      <c r="C139" s="872">
        <v>0</v>
      </c>
      <c r="D139" s="872">
        <v>0</v>
      </c>
      <c r="H139" s="298"/>
    </row>
    <row r="140" spans="1:8">
      <c r="A140" s="301" t="s">
        <v>1139</v>
      </c>
      <c r="B140" s="305" t="s">
        <v>1140</v>
      </c>
      <c r="C140" s="872">
        <v>0</v>
      </c>
      <c r="D140" s="872">
        <v>0</v>
      </c>
      <c r="H140" s="298"/>
    </row>
    <row r="141" spans="1:8">
      <c r="A141" s="301" t="s">
        <v>1141</v>
      </c>
      <c r="B141" s="305" t="s">
        <v>1142</v>
      </c>
      <c r="C141" s="872">
        <v>0</v>
      </c>
      <c r="D141" s="872">
        <v>0</v>
      </c>
      <c r="H141" s="298"/>
    </row>
    <row r="142" spans="1:8">
      <c r="A142" s="301" t="s">
        <v>1143</v>
      </c>
      <c r="B142" s="305" t="s">
        <v>1927</v>
      </c>
      <c r="C142" s="872">
        <v>0</v>
      </c>
      <c r="D142" s="872">
        <v>0</v>
      </c>
      <c r="H142" s="298"/>
    </row>
    <row r="143" spans="1:8">
      <c r="A143" s="301" t="s">
        <v>1928</v>
      </c>
      <c r="B143" s="305" t="s">
        <v>1929</v>
      </c>
      <c r="C143" s="872">
        <v>1</v>
      </c>
      <c r="D143" s="872">
        <v>1</v>
      </c>
      <c r="H143" s="298"/>
    </row>
    <row r="144" spans="1:8">
      <c r="A144" s="301" t="s">
        <v>1930</v>
      </c>
      <c r="B144" s="305" t="s">
        <v>1931</v>
      </c>
      <c r="C144" s="872">
        <v>1</v>
      </c>
      <c r="D144" s="872">
        <v>1</v>
      </c>
      <c r="H144" s="298"/>
    </row>
    <row r="145" spans="1:8">
      <c r="A145" s="301" t="s">
        <v>1932</v>
      </c>
      <c r="B145" s="305" t="s">
        <v>1933</v>
      </c>
      <c r="C145" s="872">
        <v>1</v>
      </c>
      <c r="D145" s="872">
        <v>1</v>
      </c>
      <c r="H145" s="298"/>
    </row>
    <row r="146" spans="1:8">
      <c r="A146" s="301" t="s">
        <v>1934</v>
      </c>
      <c r="B146" s="305" t="s">
        <v>1935</v>
      </c>
      <c r="C146" s="872">
        <v>8</v>
      </c>
      <c r="D146" s="872">
        <v>8</v>
      </c>
      <c r="H146" s="298"/>
    </row>
    <row r="147" spans="1:8">
      <c r="A147" s="301" t="s">
        <v>1936</v>
      </c>
      <c r="B147" s="305" t="s">
        <v>1937</v>
      </c>
      <c r="C147" s="872">
        <v>0</v>
      </c>
      <c r="D147" s="872">
        <v>0</v>
      </c>
      <c r="H147" s="298"/>
    </row>
    <row r="148" spans="1:8">
      <c r="A148" s="301" t="s">
        <v>1938</v>
      </c>
      <c r="B148" s="305" t="s">
        <v>1939</v>
      </c>
      <c r="C148" s="872">
        <v>1</v>
      </c>
      <c r="D148" s="872">
        <v>1</v>
      </c>
      <c r="H148" s="298"/>
    </row>
    <row r="149" spans="1:8">
      <c r="A149" s="301" t="s">
        <v>1940</v>
      </c>
      <c r="B149" s="305" t="s">
        <v>1941</v>
      </c>
      <c r="C149" s="872">
        <v>0</v>
      </c>
      <c r="D149" s="872">
        <v>0</v>
      </c>
      <c r="H149" s="298"/>
    </row>
    <row r="150" spans="1:8">
      <c r="A150" s="301" t="s">
        <v>1942</v>
      </c>
      <c r="B150" s="305" t="s">
        <v>1943</v>
      </c>
      <c r="C150" s="872">
        <v>0</v>
      </c>
      <c r="D150" s="872">
        <v>0</v>
      </c>
      <c r="H150" s="298"/>
    </row>
    <row r="151" spans="1:8">
      <c r="A151" s="301" t="s">
        <v>1944</v>
      </c>
      <c r="B151" s="305" t="s">
        <v>1945</v>
      </c>
      <c r="C151" s="872">
        <v>0</v>
      </c>
      <c r="D151" s="872">
        <v>0</v>
      </c>
      <c r="H151" s="298"/>
    </row>
    <row r="152" spans="1:8">
      <c r="A152" s="301" t="s">
        <v>1946</v>
      </c>
      <c r="B152" s="305" t="s">
        <v>1947</v>
      </c>
      <c r="C152" s="872">
        <v>11</v>
      </c>
      <c r="D152" s="872">
        <v>11</v>
      </c>
      <c r="H152" s="298"/>
    </row>
    <row r="153" spans="1:8">
      <c r="A153" s="301" t="s">
        <v>1948</v>
      </c>
      <c r="B153" s="305" t="s">
        <v>1949</v>
      </c>
      <c r="C153" s="872">
        <v>47</v>
      </c>
      <c r="D153" s="872">
        <v>47</v>
      </c>
      <c r="H153" s="298"/>
    </row>
    <row r="154" spans="1:8">
      <c r="A154" s="301" t="s">
        <v>1950</v>
      </c>
      <c r="B154" s="305" t="s">
        <v>1951</v>
      </c>
      <c r="C154" s="872">
        <v>27</v>
      </c>
      <c r="D154" s="872">
        <v>27</v>
      </c>
      <c r="H154" s="298"/>
    </row>
    <row r="155" spans="1:8">
      <c r="A155" s="301" t="s">
        <v>1952</v>
      </c>
      <c r="B155" s="305" t="s">
        <v>1953</v>
      </c>
      <c r="C155" s="872">
        <v>96</v>
      </c>
      <c r="D155" s="872">
        <v>96</v>
      </c>
      <c r="H155" s="298"/>
    </row>
    <row r="156" spans="1:8">
      <c r="A156" s="301" t="s">
        <v>1954</v>
      </c>
      <c r="B156" s="305" t="s">
        <v>1955</v>
      </c>
      <c r="C156" s="872">
        <v>160</v>
      </c>
      <c r="D156" s="872">
        <v>160</v>
      </c>
      <c r="H156" s="298"/>
    </row>
    <row r="157" spans="1:8">
      <c r="A157" s="301" t="s">
        <v>1956</v>
      </c>
      <c r="B157" s="305" t="s">
        <v>1957</v>
      </c>
      <c r="C157" s="872">
        <v>0</v>
      </c>
      <c r="D157" s="872">
        <v>0</v>
      </c>
      <c r="H157" s="298"/>
    </row>
    <row r="158" spans="1:8">
      <c r="A158" s="301" t="s">
        <v>1958</v>
      </c>
      <c r="B158" s="305" t="s">
        <v>1959</v>
      </c>
      <c r="C158" s="872">
        <v>38</v>
      </c>
      <c r="D158" s="872">
        <v>38</v>
      </c>
      <c r="H158" s="298"/>
    </row>
    <row r="159" spans="1:8">
      <c r="A159" s="301" t="s">
        <v>1960</v>
      </c>
      <c r="B159" s="305" t="s">
        <v>1961</v>
      </c>
      <c r="C159" s="872">
        <v>104</v>
      </c>
      <c r="D159" s="872">
        <v>104</v>
      </c>
      <c r="H159" s="298"/>
    </row>
    <row r="160" spans="1:8">
      <c r="A160" s="301" t="s">
        <v>1962</v>
      </c>
      <c r="B160" s="305" t="s">
        <v>1963</v>
      </c>
      <c r="C160" s="872">
        <v>28</v>
      </c>
      <c r="D160" s="872">
        <v>28</v>
      </c>
      <c r="H160" s="298"/>
    </row>
    <row r="161" spans="1:8">
      <c r="A161" s="301" t="s">
        <v>1964</v>
      </c>
      <c r="B161" s="305" t="s">
        <v>1965</v>
      </c>
      <c r="C161" s="872">
        <v>47</v>
      </c>
      <c r="D161" s="872">
        <v>47</v>
      </c>
      <c r="H161" s="298"/>
    </row>
    <row r="162" spans="1:8">
      <c r="A162" s="301" t="s">
        <v>1966</v>
      </c>
      <c r="B162" s="305" t="s">
        <v>1967</v>
      </c>
      <c r="C162" s="872">
        <v>0</v>
      </c>
      <c r="D162" s="872">
        <v>0</v>
      </c>
      <c r="H162" s="298"/>
    </row>
    <row r="163" spans="1:8">
      <c r="A163" s="301" t="s">
        <v>1968</v>
      </c>
      <c r="B163" s="305" t="s">
        <v>1969</v>
      </c>
      <c r="C163" s="872">
        <v>8</v>
      </c>
      <c r="D163" s="872">
        <v>8</v>
      </c>
      <c r="H163" s="298"/>
    </row>
    <row r="164" spans="1:8">
      <c r="A164" s="301" t="s">
        <v>1970</v>
      </c>
      <c r="B164" s="305" t="s">
        <v>1971</v>
      </c>
      <c r="C164" s="872">
        <v>7</v>
      </c>
      <c r="D164" s="872">
        <v>7</v>
      </c>
      <c r="H164" s="298"/>
    </row>
    <row r="165" spans="1:8">
      <c r="A165" s="301" t="s">
        <v>1972</v>
      </c>
      <c r="B165" s="305" t="s">
        <v>1973</v>
      </c>
      <c r="C165" s="872">
        <v>9</v>
      </c>
      <c r="D165" s="872">
        <v>9</v>
      </c>
      <c r="H165" s="298"/>
    </row>
    <row r="166" spans="1:8">
      <c r="A166" s="301" t="s">
        <v>1974</v>
      </c>
      <c r="B166" s="305" t="s">
        <v>1975</v>
      </c>
      <c r="C166" s="872">
        <v>7</v>
      </c>
      <c r="D166" s="872">
        <v>7</v>
      </c>
      <c r="H166" s="298"/>
    </row>
    <row r="167" spans="1:8">
      <c r="A167" s="301" t="s">
        <v>1976</v>
      </c>
      <c r="B167" s="305" t="s">
        <v>1977</v>
      </c>
      <c r="C167" s="872">
        <v>6</v>
      </c>
      <c r="D167" s="872">
        <v>6</v>
      </c>
      <c r="H167" s="298"/>
    </row>
    <row r="168" spans="1:8">
      <c r="A168" s="301" t="s">
        <v>1978</v>
      </c>
      <c r="B168" s="305" t="s">
        <v>1979</v>
      </c>
      <c r="C168" s="872">
        <v>2</v>
      </c>
      <c r="D168" s="872">
        <v>2</v>
      </c>
      <c r="H168" s="298"/>
    </row>
    <row r="169" spans="1:8">
      <c r="A169" s="301" t="s">
        <v>1980</v>
      </c>
      <c r="B169" s="305" t="s">
        <v>1981</v>
      </c>
      <c r="C169" s="872">
        <v>2</v>
      </c>
      <c r="D169" s="872">
        <v>2</v>
      </c>
      <c r="H169" s="298"/>
    </row>
    <row r="170" spans="1:8">
      <c r="A170" s="301" t="s">
        <v>1982</v>
      </c>
      <c r="B170" s="305" t="s">
        <v>1983</v>
      </c>
      <c r="C170" s="872">
        <v>72</v>
      </c>
      <c r="D170" s="872">
        <v>72</v>
      </c>
      <c r="H170" s="298"/>
    </row>
    <row r="171" spans="1:8">
      <c r="A171" s="301" t="s">
        <v>1984</v>
      </c>
      <c r="B171" s="305" t="s">
        <v>1985</v>
      </c>
      <c r="C171" s="872">
        <v>0</v>
      </c>
      <c r="D171" s="872">
        <v>0</v>
      </c>
      <c r="H171" s="298"/>
    </row>
    <row r="172" spans="1:8">
      <c r="A172" s="301" t="s">
        <v>1986</v>
      </c>
      <c r="B172" s="305" t="s">
        <v>1987</v>
      </c>
      <c r="C172" s="872">
        <v>21</v>
      </c>
      <c r="D172" s="872">
        <v>21</v>
      </c>
      <c r="H172" s="298"/>
    </row>
    <row r="173" spans="1:8">
      <c r="A173" s="301" t="s">
        <v>1988</v>
      </c>
      <c r="B173" s="305" t="s">
        <v>1989</v>
      </c>
      <c r="C173" s="872">
        <v>2</v>
      </c>
      <c r="D173" s="872">
        <v>2</v>
      </c>
      <c r="H173" s="298"/>
    </row>
    <row r="174" spans="1:8">
      <c r="A174" s="301" t="s">
        <v>1990</v>
      </c>
      <c r="B174" s="310" t="s">
        <v>1991</v>
      </c>
      <c r="C174" s="872">
        <v>14</v>
      </c>
      <c r="D174" s="872">
        <v>14</v>
      </c>
      <c r="H174" s="298"/>
    </row>
    <row r="175" spans="1:8">
      <c r="A175" s="301" t="s">
        <v>1992</v>
      </c>
      <c r="B175" s="305" t="s">
        <v>1993</v>
      </c>
      <c r="C175" s="872">
        <v>0</v>
      </c>
      <c r="D175" s="872">
        <v>0</v>
      </c>
      <c r="H175" s="298"/>
    </row>
    <row r="176" spans="1:8">
      <c r="A176" s="301" t="s">
        <v>1994</v>
      </c>
      <c r="B176" s="305" t="s">
        <v>1995</v>
      </c>
      <c r="C176" s="872">
        <v>11</v>
      </c>
      <c r="D176" s="872">
        <v>11</v>
      </c>
      <c r="H176" s="298"/>
    </row>
    <row r="177" spans="1:8">
      <c r="A177" s="301" t="s">
        <v>1996</v>
      </c>
      <c r="B177" s="305" t="s">
        <v>1997</v>
      </c>
      <c r="C177" s="872">
        <v>41</v>
      </c>
      <c r="D177" s="872">
        <v>41</v>
      </c>
      <c r="H177" s="298"/>
    </row>
    <row r="178" spans="1:8">
      <c r="A178" s="301" t="s">
        <v>1998</v>
      </c>
      <c r="B178" s="305" t="s">
        <v>1999</v>
      </c>
      <c r="C178" s="872">
        <v>14</v>
      </c>
      <c r="D178" s="872">
        <v>14</v>
      </c>
      <c r="H178" s="298"/>
    </row>
    <row r="179" spans="1:8">
      <c r="A179" s="301" t="s">
        <v>2000</v>
      </c>
      <c r="B179" s="305" t="s">
        <v>2001</v>
      </c>
      <c r="C179" s="872">
        <v>2</v>
      </c>
      <c r="D179" s="872">
        <v>2</v>
      </c>
      <c r="H179" s="298"/>
    </row>
    <row r="180" spans="1:8">
      <c r="A180" s="301" t="s">
        <v>2002</v>
      </c>
      <c r="B180" s="305" t="s">
        <v>2003</v>
      </c>
      <c r="C180" s="872">
        <v>2</v>
      </c>
      <c r="D180" s="872">
        <v>2</v>
      </c>
      <c r="H180" s="298"/>
    </row>
    <row r="181" spans="1:8">
      <c r="A181" s="301" t="s">
        <v>2004</v>
      </c>
      <c r="B181" s="305" t="s">
        <v>2005</v>
      </c>
      <c r="C181" s="872">
        <v>1</v>
      </c>
      <c r="D181" s="872">
        <v>1</v>
      </c>
      <c r="H181" s="298"/>
    </row>
    <row r="182" spans="1:8">
      <c r="A182" s="301" t="s">
        <v>2006</v>
      </c>
      <c r="B182" s="305" t="s">
        <v>2007</v>
      </c>
      <c r="C182" s="872">
        <v>9</v>
      </c>
      <c r="D182" s="872">
        <v>9</v>
      </c>
      <c r="H182" s="298"/>
    </row>
    <row r="183" spans="1:8">
      <c r="A183" s="301" t="s">
        <v>2008</v>
      </c>
      <c r="B183" s="305" t="s">
        <v>2009</v>
      </c>
      <c r="C183" s="872">
        <v>19</v>
      </c>
      <c r="D183" s="872">
        <v>19</v>
      </c>
      <c r="H183" s="298"/>
    </row>
    <row r="184" spans="1:8">
      <c r="A184" s="301" t="s">
        <v>2010</v>
      </c>
      <c r="B184" s="305" t="s">
        <v>2011</v>
      </c>
      <c r="C184" s="872">
        <v>12</v>
      </c>
      <c r="D184" s="872">
        <v>12</v>
      </c>
      <c r="H184" s="298"/>
    </row>
    <row r="185" spans="1:8">
      <c r="A185" s="301" t="s">
        <v>2012</v>
      </c>
      <c r="B185" s="305" t="s">
        <v>2013</v>
      </c>
      <c r="C185" s="872">
        <v>5</v>
      </c>
      <c r="D185" s="872">
        <v>5</v>
      </c>
      <c r="H185" s="298"/>
    </row>
    <row r="186" spans="1:8" ht="18.75">
      <c r="A186" s="299">
        <v>5</v>
      </c>
      <c r="B186" s="307" t="s">
        <v>2014</v>
      </c>
      <c r="C186" s="790"/>
      <c r="D186" s="790"/>
      <c r="H186" s="298"/>
    </row>
    <row r="187" spans="1:8" ht="25.5">
      <c r="A187" s="301" t="s">
        <v>2015</v>
      </c>
      <c r="B187" s="305" t="s">
        <v>2016</v>
      </c>
      <c r="C187" s="872">
        <v>0</v>
      </c>
      <c r="D187" s="872">
        <v>0</v>
      </c>
      <c r="H187" s="298"/>
    </row>
    <row r="188" spans="1:8" ht="25.5">
      <c r="A188" s="301" t="s">
        <v>2017</v>
      </c>
      <c r="B188" s="305" t="s">
        <v>2018</v>
      </c>
      <c r="C188" s="872">
        <v>0</v>
      </c>
      <c r="D188" s="872">
        <v>0</v>
      </c>
      <c r="H188" s="298"/>
    </row>
    <row r="189" spans="1:8">
      <c r="A189" s="301" t="s">
        <v>2019</v>
      </c>
      <c r="B189" s="305" t="s">
        <v>2020</v>
      </c>
      <c r="C189" s="872">
        <v>0</v>
      </c>
      <c r="D189" s="872">
        <v>0</v>
      </c>
      <c r="H189" s="298"/>
    </row>
    <row r="190" spans="1:8" ht="25.5">
      <c r="A190" s="306" t="s">
        <v>2021</v>
      </c>
      <c r="B190" s="310" t="s">
        <v>2022</v>
      </c>
      <c r="C190" s="872">
        <v>0</v>
      </c>
      <c r="D190" s="872">
        <v>0</v>
      </c>
      <c r="H190" s="298"/>
    </row>
    <row r="191" spans="1:8" ht="25.5">
      <c r="A191" s="306" t="s">
        <v>2023</v>
      </c>
      <c r="B191" s="310" t="s">
        <v>2024</v>
      </c>
      <c r="C191" s="872">
        <v>0</v>
      </c>
      <c r="D191" s="872">
        <v>0</v>
      </c>
      <c r="H191" s="311"/>
    </row>
    <row r="192" spans="1:8" ht="25.5">
      <c r="A192" s="306" t="s">
        <v>2025</v>
      </c>
      <c r="B192" s="310" t="s">
        <v>2022</v>
      </c>
      <c r="C192" s="872">
        <v>0</v>
      </c>
      <c r="D192" s="872">
        <v>0</v>
      </c>
      <c r="H192" s="298"/>
    </row>
    <row r="193" spans="1:8" ht="25.5">
      <c r="A193" s="306" t="s">
        <v>2026</v>
      </c>
      <c r="B193" s="310" t="s">
        <v>2027</v>
      </c>
      <c r="C193" s="872">
        <v>0</v>
      </c>
      <c r="D193" s="872">
        <v>0</v>
      </c>
      <c r="H193" s="298"/>
    </row>
    <row r="194" spans="1:8">
      <c r="A194" s="301" t="s">
        <v>2028</v>
      </c>
      <c r="B194" s="305" t="s">
        <v>2029</v>
      </c>
      <c r="C194" s="872">
        <v>0</v>
      </c>
      <c r="D194" s="872">
        <v>0</v>
      </c>
      <c r="H194" s="298"/>
    </row>
    <row r="195" spans="1:8">
      <c r="A195" s="301" t="s">
        <v>2030</v>
      </c>
      <c r="B195" s="305" t="s">
        <v>2031</v>
      </c>
      <c r="C195" s="872">
        <v>0</v>
      </c>
      <c r="D195" s="872">
        <v>0</v>
      </c>
      <c r="H195" s="298"/>
    </row>
    <row r="196" spans="1:8">
      <c r="A196" s="301" t="s">
        <v>2032</v>
      </c>
      <c r="B196" s="305" t="s">
        <v>2033</v>
      </c>
      <c r="C196" s="872">
        <v>0</v>
      </c>
      <c r="D196" s="872">
        <v>0</v>
      </c>
      <c r="H196" s="298"/>
    </row>
    <row r="197" spans="1:8">
      <c r="A197" s="301" t="s">
        <v>2034</v>
      </c>
      <c r="B197" s="305" t="s">
        <v>2035</v>
      </c>
      <c r="C197" s="872">
        <v>0</v>
      </c>
      <c r="D197" s="872">
        <v>0</v>
      </c>
      <c r="H197" s="298"/>
    </row>
    <row r="198" spans="1:8" ht="25.5">
      <c r="A198" s="301" t="s">
        <v>2036</v>
      </c>
      <c r="B198" s="305" t="s">
        <v>2037</v>
      </c>
      <c r="C198" s="872">
        <v>0</v>
      </c>
      <c r="D198" s="872">
        <v>0</v>
      </c>
      <c r="H198" s="298"/>
    </row>
    <row r="199" spans="1:8" ht="25.5">
      <c r="A199" s="301" t="s">
        <v>2038</v>
      </c>
      <c r="B199" s="305" t="s">
        <v>2039</v>
      </c>
      <c r="C199" s="872">
        <v>0</v>
      </c>
      <c r="D199" s="872">
        <v>0</v>
      </c>
      <c r="H199" s="298"/>
    </row>
    <row r="200" spans="1:8" ht="25.5">
      <c r="A200" s="301" t="s">
        <v>2040</v>
      </c>
      <c r="B200" s="305" t="s">
        <v>2041</v>
      </c>
      <c r="C200" s="872">
        <v>0</v>
      </c>
      <c r="D200" s="872">
        <v>0</v>
      </c>
      <c r="H200" s="298"/>
    </row>
    <row r="201" spans="1:8" ht="25.5">
      <c r="A201" s="301" t="s">
        <v>2042</v>
      </c>
      <c r="B201" s="305" t="s">
        <v>2043</v>
      </c>
      <c r="C201" s="872">
        <v>0</v>
      </c>
      <c r="D201" s="872">
        <v>0</v>
      </c>
      <c r="H201" s="298"/>
    </row>
    <row r="202" spans="1:8" ht="25.5">
      <c r="A202" s="301" t="s">
        <v>2044</v>
      </c>
      <c r="B202" s="305" t="s">
        <v>2045</v>
      </c>
      <c r="C202" s="872">
        <v>0</v>
      </c>
      <c r="D202" s="872">
        <v>0</v>
      </c>
      <c r="H202" s="298"/>
    </row>
    <row r="203" spans="1:8" ht="25.5">
      <c r="A203" s="301" t="s">
        <v>2046</v>
      </c>
      <c r="B203" s="305" t="s">
        <v>2047</v>
      </c>
      <c r="C203" s="872">
        <v>0</v>
      </c>
      <c r="D203" s="872">
        <v>0</v>
      </c>
      <c r="H203" s="298"/>
    </row>
    <row r="204" spans="1:8" ht="25.5">
      <c r="A204" s="301" t="s">
        <v>2048</v>
      </c>
      <c r="B204" s="305" t="s">
        <v>2049</v>
      </c>
      <c r="C204" s="872">
        <v>0</v>
      </c>
      <c r="D204" s="872">
        <v>0</v>
      </c>
      <c r="H204" s="298"/>
    </row>
    <row r="205" spans="1:8">
      <c r="A205" s="301" t="s">
        <v>2050</v>
      </c>
      <c r="B205" s="305" t="s">
        <v>2051</v>
      </c>
      <c r="C205" s="872">
        <v>0</v>
      </c>
      <c r="D205" s="872">
        <v>0</v>
      </c>
      <c r="H205" s="298"/>
    </row>
    <row r="206" spans="1:8" ht="25.5">
      <c r="A206" s="301" t="s">
        <v>2052</v>
      </c>
      <c r="B206" s="305" t="s">
        <v>2053</v>
      </c>
      <c r="C206" s="872">
        <v>0</v>
      </c>
      <c r="D206" s="872">
        <v>0</v>
      </c>
      <c r="H206" s="298"/>
    </row>
    <row r="207" spans="1:8">
      <c r="A207" s="301" t="s">
        <v>2054</v>
      </c>
      <c r="B207" s="305" t="s">
        <v>3732</v>
      </c>
      <c r="C207" s="872">
        <v>0</v>
      </c>
      <c r="D207" s="872">
        <v>0</v>
      </c>
      <c r="H207" s="298"/>
    </row>
    <row r="208" spans="1:8" ht="25.5">
      <c r="A208" s="301" t="s">
        <v>3733</v>
      </c>
      <c r="B208" s="305" t="s">
        <v>3734</v>
      </c>
      <c r="C208" s="872">
        <v>1</v>
      </c>
      <c r="D208" s="872">
        <v>1</v>
      </c>
      <c r="H208" s="298"/>
    </row>
    <row r="209" spans="1:8" ht="25.5">
      <c r="A209" s="301" t="s">
        <v>3735</v>
      </c>
      <c r="B209" s="305" t="s">
        <v>5455</v>
      </c>
      <c r="C209" s="872">
        <v>9</v>
      </c>
      <c r="D209" s="872">
        <v>9</v>
      </c>
      <c r="H209" s="298"/>
    </row>
    <row r="210" spans="1:8">
      <c r="A210" s="301" t="s">
        <v>5456</v>
      </c>
      <c r="B210" s="305" t="s">
        <v>3736</v>
      </c>
      <c r="C210" s="872">
        <v>0</v>
      </c>
      <c r="D210" s="872">
        <v>0</v>
      </c>
      <c r="H210" s="298"/>
    </row>
    <row r="211" spans="1:8">
      <c r="A211" s="301" t="s">
        <v>3737</v>
      </c>
      <c r="B211" s="305" t="s">
        <v>3738</v>
      </c>
      <c r="C211" s="872">
        <v>0</v>
      </c>
      <c r="D211" s="872">
        <v>0</v>
      </c>
      <c r="H211" s="298"/>
    </row>
    <row r="212" spans="1:8" ht="25.5">
      <c r="A212" s="306" t="s">
        <v>3739</v>
      </c>
      <c r="B212" s="310" t="s">
        <v>3740</v>
      </c>
      <c r="C212" s="872">
        <v>3</v>
      </c>
      <c r="D212" s="872">
        <v>3</v>
      </c>
      <c r="H212" s="298"/>
    </row>
    <row r="213" spans="1:8" ht="25.5">
      <c r="A213" s="306" t="s">
        <v>3741</v>
      </c>
      <c r="B213" s="310" t="s">
        <v>3742</v>
      </c>
      <c r="C213" s="872">
        <v>16</v>
      </c>
      <c r="D213" s="872">
        <v>16</v>
      </c>
      <c r="H213" s="298"/>
    </row>
    <row r="214" spans="1:8" ht="25.5">
      <c r="A214" s="301" t="s">
        <v>3743</v>
      </c>
      <c r="B214" s="305" t="s">
        <v>3744</v>
      </c>
      <c r="C214" s="872">
        <v>0</v>
      </c>
      <c r="D214" s="872">
        <v>0</v>
      </c>
      <c r="H214" s="298"/>
    </row>
    <row r="215" spans="1:8" ht="25.5">
      <c r="A215" s="301" t="s">
        <v>3745</v>
      </c>
      <c r="B215" s="305" t="s">
        <v>3746</v>
      </c>
      <c r="C215" s="872">
        <v>0</v>
      </c>
      <c r="D215" s="872">
        <v>0</v>
      </c>
      <c r="H215" s="298"/>
    </row>
    <row r="216" spans="1:8" ht="25.5">
      <c r="A216" s="301" t="s">
        <v>3747</v>
      </c>
      <c r="B216" s="305" t="s">
        <v>3748</v>
      </c>
      <c r="C216" s="872">
        <v>0</v>
      </c>
      <c r="D216" s="872">
        <v>0</v>
      </c>
      <c r="H216" s="298"/>
    </row>
    <row r="217" spans="1:8" ht="25.5">
      <c r="A217" s="301" t="s">
        <v>3749</v>
      </c>
      <c r="B217" s="305" t="s">
        <v>3750</v>
      </c>
      <c r="C217" s="872">
        <v>0</v>
      </c>
      <c r="D217" s="872">
        <v>0</v>
      </c>
      <c r="H217" s="298"/>
    </row>
    <row r="218" spans="1:8" ht="25.5">
      <c r="A218" s="301" t="s">
        <v>3751</v>
      </c>
      <c r="B218" s="305" t="s">
        <v>3752</v>
      </c>
      <c r="C218" s="872">
        <v>0</v>
      </c>
      <c r="D218" s="872">
        <v>0</v>
      </c>
      <c r="H218" s="298"/>
    </row>
    <row r="219" spans="1:8" ht="25.5">
      <c r="A219" s="306" t="s">
        <v>3753</v>
      </c>
      <c r="B219" s="310" t="s">
        <v>3754</v>
      </c>
      <c r="C219" s="872">
        <v>0</v>
      </c>
      <c r="D219" s="872">
        <v>0</v>
      </c>
      <c r="H219" s="298"/>
    </row>
    <row r="220" spans="1:8" ht="25.5">
      <c r="A220" s="306" t="s">
        <v>3755</v>
      </c>
      <c r="B220" s="310" t="s">
        <v>3756</v>
      </c>
      <c r="C220" s="872">
        <v>0</v>
      </c>
      <c r="D220" s="872">
        <v>0</v>
      </c>
      <c r="H220" s="298"/>
    </row>
    <row r="221" spans="1:8">
      <c r="A221" s="301" t="s">
        <v>3757</v>
      </c>
      <c r="B221" s="305" t="s">
        <v>3758</v>
      </c>
      <c r="C221" s="872">
        <v>0</v>
      </c>
      <c r="D221" s="872">
        <v>0</v>
      </c>
      <c r="H221" s="298"/>
    </row>
    <row r="222" spans="1:8">
      <c r="A222" s="301" t="s">
        <v>3759</v>
      </c>
      <c r="B222" s="305" t="s">
        <v>3758</v>
      </c>
      <c r="C222" s="872">
        <v>0</v>
      </c>
      <c r="D222" s="872">
        <v>0</v>
      </c>
      <c r="H222" s="298"/>
    </row>
    <row r="223" spans="1:8">
      <c r="A223" s="301" t="s">
        <v>3760</v>
      </c>
      <c r="B223" s="305" t="s">
        <v>3761</v>
      </c>
      <c r="C223" s="872">
        <v>0</v>
      </c>
      <c r="D223" s="872">
        <v>0</v>
      </c>
      <c r="H223" s="298"/>
    </row>
    <row r="224" spans="1:8">
      <c r="A224" s="301" t="s">
        <v>3762</v>
      </c>
      <c r="B224" s="305" t="s">
        <v>3763</v>
      </c>
      <c r="C224" s="872">
        <v>0</v>
      </c>
      <c r="D224" s="872">
        <v>0</v>
      </c>
      <c r="H224" s="298"/>
    </row>
    <row r="225" spans="1:8">
      <c r="A225" s="301" t="s">
        <v>3764</v>
      </c>
      <c r="B225" s="305" t="s">
        <v>3765</v>
      </c>
      <c r="C225" s="872">
        <v>0</v>
      </c>
      <c r="D225" s="872">
        <v>0</v>
      </c>
      <c r="H225" s="298"/>
    </row>
    <row r="226" spans="1:8">
      <c r="A226" s="301" t="s">
        <v>3766</v>
      </c>
      <c r="B226" s="305" t="s">
        <v>3767</v>
      </c>
      <c r="C226" s="872">
        <v>7</v>
      </c>
      <c r="D226" s="872">
        <v>7</v>
      </c>
      <c r="H226" s="298"/>
    </row>
    <row r="227" spans="1:8">
      <c r="A227" s="301" t="s">
        <v>3768</v>
      </c>
      <c r="B227" s="305" t="s">
        <v>3769</v>
      </c>
      <c r="C227" s="872">
        <v>0</v>
      </c>
      <c r="D227" s="872">
        <v>0</v>
      </c>
      <c r="H227" s="298"/>
    </row>
    <row r="228" spans="1:8">
      <c r="A228" s="301" t="s">
        <v>3770</v>
      </c>
      <c r="B228" s="305" t="s">
        <v>3771</v>
      </c>
      <c r="C228" s="872">
        <v>1</v>
      </c>
      <c r="D228" s="872">
        <v>1</v>
      </c>
      <c r="H228" s="298"/>
    </row>
    <row r="229" spans="1:8">
      <c r="A229" s="301" t="s">
        <v>3772</v>
      </c>
      <c r="B229" s="305" t="s">
        <v>3773</v>
      </c>
      <c r="C229" s="872">
        <v>1</v>
      </c>
      <c r="D229" s="872">
        <v>1</v>
      </c>
      <c r="H229" s="298"/>
    </row>
    <row r="230" spans="1:8">
      <c r="A230" s="301" t="s">
        <v>3774</v>
      </c>
      <c r="B230" s="305" t="s">
        <v>3775</v>
      </c>
      <c r="C230" s="872">
        <v>1</v>
      </c>
      <c r="D230" s="872">
        <v>1</v>
      </c>
      <c r="H230" s="298"/>
    </row>
    <row r="231" spans="1:8" ht="25.5">
      <c r="A231" s="301" t="s">
        <v>3776</v>
      </c>
      <c r="B231" s="305" t="s">
        <v>3777</v>
      </c>
      <c r="C231" s="872">
        <v>0</v>
      </c>
      <c r="D231" s="872">
        <v>0</v>
      </c>
      <c r="H231" s="298"/>
    </row>
    <row r="232" spans="1:8" ht="25.5">
      <c r="A232" s="301" t="s">
        <v>3778</v>
      </c>
      <c r="B232" s="305" t="s">
        <v>3779</v>
      </c>
      <c r="C232" s="872">
        <v>0</v>
      </c>
      <c r="D232" s="872">
        <v>0</v>
      </c>
      <c r="H232" s="298"/>
    </row>
    <row r="233" spans="1:8" ht="25.5">
      <c r="A233" s="301" t="s">
        <v>3780</v>
      </c>
      <c r="B233" s="305" t="s">
        <v>3781</v>
      </c>
      <c r="C233" s="872">
        <v>0</v>
      </c>
      <c r="D233" s="872">
        <v>0</v>
      </c>
      <c r="H233" s="298"/>
    </row>
    <row r="234" spans="1:8" ht="25.5">
      <c r="A234" s="301" t="s">
        <v>3782</v>
      </c>
      <c r="B234" s="305" t="s">
        <v>3783</v>
      </c>
      <c r="C234" s="872">
        <v>0</v>
      </c>
      <c r="D234" s="872">
        <v>0</v>
      </c>
      <c r="H234" s="298"/>
    </row>
    <row r="235" spans="1:8">
      <c r="A235" s="301" t="s">
        <v>3784</v>
      </c>
      <c r="B235" s="305" t="s">
        <v>3785</v>
      </c>
      <c r="C235" s="872">
        <v>0</v>
      </c>
      <c r="D235" s="872">
        <v>0</v>
      </c>
      <c r="H235" s="298"/>
    </row>
    <row r="236" spans="1:8">
      <c r="A236" s="301" t="s">
        <v>3786</v>
      </c>
      <c r="B236" s="305" t="s">
        <v>3787</v>
      </c>
      <c r="C236" s="872">
        <v>4</v>
      </c>
      <c r="D236" s="872">
        <v>4</v>
      </c>
      <c r="H236" s="298"/>
    </row>
    <row r="237" spans="1:8" ht="25.5">
      <c r="A237" s="301" t="s">
        <v>3788</v>
      </c>
      <c r="B237" s="305" t="s">
        <v>3789</v>
      </c>
      <c r="C237" s="872">
        <v>14</v>
      </c>
      <c r="D237" s="872">
        <v>14</v>
      </c>
      <c r="H237" s="298"/>
    </row>
    <row r="238" spans="1:8" ht="25.5">
      <c r="A238" s="301" t="s">
        <v>3790</v>
      </c>
      <c r="B238" s="305" t="s">
        <v>3791</v>
      </c>
      <c r="C238" s="872">
        <v>144</v>
      </c>
      <c r="D238" s="872">
        <v>144</v>
      </c>
      <c r="H238" s="298"/>
    </row>
    <row r="239" spans="1:8">
      <c r="A239" s="301" t="s">
        <v>3792</v>
      </c>
      <c r="B239" s="305" t="s">
        <v>3793</v>
      </c>
      <c r="C239" s="872">
        <v>0</v>
      </c>
      <c r="D239" s="872">
        <v>0</v>
      </c>
      <c r="H239" s="298"/>
    </row>
    <row r="240" spans="1:8">
      <c r="A240" s="301" t="s">
        <v>3794</v>
      </c>
      <c r="B240" s="305" t="s">
        <v>3795</v>
      </c>
      <c r="C240" s="872">
        <v>0</v>
      </c>
      <c r="D240" s="872">
        <v>0</v>
      </c>
      <c r="H240" s="298"/>
    </row>
    <row r="241" spans="1:8">
      <c r="A241" s="301" t="s">
        <v>3796</v>
      </c>
      <c r="B241" s="305" t="s">
        <v>3797</v>
      </c>
      <c r="C241" s="872">
        <v>12</v>
      </c>
      <c r="D241" s="872">
        <v>12</v>
      </c>
      <c r="H241" s="298"/>
    </row>
    <row r="242" spans="1:8">
      <c r="A242" s="301" t="s">
        <v>3798</v>
      </c>
      <c r="B242" s="305" t="s">
        <v>3799</v>
      </c>
      <c r="C242" s="872">
        <v>115</v>
      </c>
      <c r="D242" s="872">
        <v>115</v>
      </c>
      <c r="H242" s="298"/>
    </row>
    <row r="243" spans="1:8">
      <c r="A243" s="301" t="s">
        <v>3800</v>
      </c>
      <c r="B243" s="305" t="s">
        <v>3801</v>
      </c>
      <c r="C243" s="872">
        <v>0</v>
      </c>
      <c r="D243" s="872">
        <v>0</v>
      </c>
      <c r="H243" s="298"/>
    </row>
    <row r="244" spans="1:8">
      <c r="A244" s="301" t="s">
        <v>3802</v>
      </c>
      <c r="B244" s="305" t="s">
        <v>3803</v>
      </c>
      <c r="C244" s="872">
        <v>20</v>
      </c>
      <c r="D244" s="872">
        <v>20</v>
      </c>
      <c r="H244" s="298"/>
    </row>
    <row r="245" spans="1:8">
      <c r="A245" s="301" t="s">
        <v>3804</v>
      </c>
      <c r="B245" s="305" t="s">
        <v>3805</v>
      </c>
      <c r="C245" s="872">
        <v>0</v>
      </c>
      <c r="D245" s="872">
        <v>0</v>
      </c>
      <c r="H245" s="298"/>
    </row>
    <row r="246" spans="1:8">
      <c r="A246" s="301" t="s">
        <v>3806</v>
      </c>
      <c r="B246" s="305" t="s">
        <v>3807</v>
      </c>
      <c r="C246" s="872">
        <v>4</v>
      </c>
      <c r="D246" s="872">
        <v>4</v>
      </c>
      <c r="H246" s="298"/>
    </row>
    <row r="247" spans="1:8">
      <c r="A247" s="301" t="s">
        <v>3808</v>
      </c>
      <c r="B247" s="305" t="s">
        <v>3809</v>
      </c>
      <c r="C247" s="872">
        <v>5</v>
      </c>
      <c r="D247" s="872">
        <v>5</v>
      </c>
      <c r="H247" s="298"/>
    </row>
    <row r="248" spans="1:8">
      <c r="A248" s="301" t="s">
        <v>3810</v>
      </c>
      <c r="B248" s="305" t="s">
        <v>3811</v>
      </c>
      <c r="C248" s="872">
        <v>20</v>
      </c>
      <c r="D248" s="872">
        <v>20</v>
      </c>
      <c r="H248" s="298"/>
    </row>
    <row r="249" spans="1:8">
      <c r="A249" s="301" t="s">
        <v>3812</v>
      </c>
      <c r="B249" s="305" t="s">
        <v>3813</v>
      </c>
      <c r="C249" s="872">
        <v>19</v>
      </c>
      <c r="D249" s="872">
        <v>19</v>
      </c>
      <c r="H249" s="298"/>
    </row>
    <row r="250" spans="1:8">
      <c r="A250" s="301" t="s">
        <v>3814</v>
      </c>
      <c r="B250" s="305" t="s">
        <v>3815</v>
      </c>
      <c r="C250" s="872">
        <v>57</v>
      </c>
      <c r="D250" s="872">
        <v>57</v>
      </c>
      <c r="H250" s="298"/>
    </row>
    <row r="251" spans="1:8">
      <c r="A251" s="301" t="s">
        <v>3816</v>
      </c>
      <c r="B251" s="305" t="s">
        <v>3817</v>
      </c>
      <c r="C251" s="872">
        <v>6</v>
      </c>
      <c r="D251" s="872">
        <v>6</v>
      </c>
      <c r="H251" s="298"/>
    </row>
    <row r="252" spans="1:8">
      <c r="A252" s="301" t="s">
        <v>3818</v>
      </c>
      <c r="B252" s="305" t="s">
        <v>3819</v>
      </c>
      <c r="C252" s="872">
        <v>16</v>
      </c>
      <c r="D252" s="872">
        <v>16</v>
      </c>
      <c r="H252" s="298"/>
    </row>
    <row r="253" spans="1:8">
      <c r="A253" s="301" t="s">
        <v>3820</v>
      </c>
      <c r="B253" s="305" t="s">
        <v>3821</v>
      </c>
      <c r="C253" s="872">
        <v>0</v>
      </c>
      <c r="D253" s="872">
        <v>0</v>
      </c>
      <c r="H253" s="298"/>
    </row>
    <row r="254" spans="1:8">
      <c r="A254" s="301" t="s">
        <v>3822</v>
      </c>
      <c r="B254" s="305" t="s">
        <v>3823</v>
      </c>
      <c r="C254" s="872">
        <v>0</v>
      </c>
      <c r="D254" s="872">
        <v>0</v>
      </c>
      <c r="H254" s="298"/>
    </row>
    <row r="255" spans="1:8">
      <c r="A255" s="301" t="s">
        <v>3824</v>
      </c>
      <c r="B255" s="305" t="s">
        <v>3825</v>
      </c>
      <c r="C255" s="872">
        <v>0</v>
      </c>
      <c r="D255" s="872">
        <v>0</v>
      </c>
      <c r="H255" s="298"/>
    </row>
    <row r="256" spans="1:8">
      <c r="A256" s="301" t="s">
        <v>3826</v>
      </c>
      <c r="B256" s="305" t="s">
        <v>3827</v>
      </c>
      <c r="C256" s="872">
        <v>2</v>
      </c>
      <c r="D256" s="872">
        <v>2</v>
      </c>
      <c r="H256" s="298"/>
    </row>
    <row r="257" spans="1:8" ht="13.5">
      <c r="A257" s="301" t="s">
        <v>3828</v>
      </c>
      <c r="B257" s="305" t="s">
        <v>87</v>
      </c>
      <c r="C257" s="872">
        <v>16</v>
      </c>
      <c r="D257" s="872">
        <v>16</v>
      </c>
      <c r="H257" s="298"/>
    </row>
    <row r="258" spans="1:8" ht="13.5">
      <c r="A258" s="301" t="s">
        <v>3829</v>
      </c>
      <c r="B258" s="305" t="s">
        <v>88</v>
      </c>
      <c r="C258" s="872">
        <v>23</v>
      </c>
      <c r="D258" s="872">
        <v>23</v>
      </c>
      <c r="H258" s="298"/>
    </row>
    <row r="259" spans="1:8">
      <c r="A259" s="301" t="s">
        <v>3830</v>
      </c>
      <c r="B259" s="305" t="s">
        <v>3831</v>
      </c>
      <c r="C259" s="872">
        <v>2</v>
      </c>
      <c r="D259" s="872">
        <v>2</v>
      </c>
      <c r="H259" s="298"/>
    </row>
    <row r="260" spans="1:8">
      <c r="A260" s="301" t="s">
        <v>3832</v>
      </c>
      <c r="B260" s="305" t="s">
        <v>3360</v>
      </c>
      <c r="C260" s="872">
        <v>4</v>
      </c>
      <c r="D260" s="872">
        <v>4</v>
      </c>
      <c r="H260" s="298"/>
    </row>
    <row r="261" spans="1:8">
      <c r="A261" s="301" t="s">
        <v>3361</v>
      </c>
      <c r="B261" s="305" t="s">
        <v>3362</v>
      </c>
      <c r="C261" s="872">
        <v>0</v>
      </c>
      <c r="D261" s="872">
        <v>0</v>
      </c>
      <c r="H261" s="298"/>
    </row>
    <row r="262" spans="1:8">
      <c r="A262" s="301" t="s">
        <v>3363</v>
      </c>
      <c r="B262" s="305" t="s">
        <v>3364</v>
      </c>
      <c r="C262" s="872">
        <v>13</v>
      </c>
      <c r="D262" s="872">
        <v>13</v>
      </c>
      <c r="H262" s="298"/>
    </row>
    <row r="263" spans="1:8">
      <c r="A263" s="301" t="s">
        <v>3365</v>
      </c>
      <c r="B263" s="305" t="s">
        <v>3366</v>
      </c>
      <c r="C263" s="872">
        <v>72</v>
      </c>
      <c r="D263" s="872">
        <v>72</v>
      </c>
      <c r="H263" s="298"/>
    </row>
    <row r="264" spans="1:8">
      <c r="A264" s="301" t="s">
        <v>3367</v>
      </c>
      <c r="B264" s="305" t="s">
        <v>3368</v>
      </c>
      <c r="C264" s="872">
        <v>20</v>
      </c>
      <c r="D264" s="872">
        <v>20</v>
      </c>
      <c r="H264" s="298"/>
    </row>
    <row r="265" spans="1:8">
      <c r="A265" s="301" t="s">
        <v>3369</v>
      </c>
      <c r="B265" s="305" t="s">
        <v>3370</v>
      </c>
      <c r="C265" s="872">
        <v>43</v>
      </c>
      <c r="D265" s="872">
        <v>43</v>
      </c>
      <c r="H265" s="298"/>
    </row>
    <row r="266" spans="1:8">
      <c r="A266" s="301" t="s">
        <v>3371</v>
      </c>
      <c r="B266" s="305" t="s">
        <v>3372</v>
      </c>
      <c r="C266" s="872">
        <v>94</v>
      </c>
      <c r="D266" s="872">
        <v>94</v>
      </c>
      <c r="H266" s="298"/>
    </row>
    <row r="267" spans="1:8" ht="18.75">
      <c r="A267" s="299">
        <v>6</v>
      </c>
      <c r="B267" s="307" t="s">
        <v>3373</v>
      </c>
      <c r="C267" s="790"/>
      <c r="D267" s="790"/>
      <c r="H267" s="298"/>
    </row>
    <row r="268" spans="1:8">
      <c r="A268" s="301" t="s">
        <v>3374</v>
      </c>
      <c r="B268" s="305" t="s">
        <v>3375</v>
      </c>
      <c r="C268" s="872">
        <v>2</v>
      </c>
      <c r="D268" s="872">
        <v>2</v>
      </c>
      <c r="H268" s="298"/>
    </row>
    <row r="269" spans="1:8">
      <c r="A269" s="301" t="s">
        <v>3376</v>
      </c>
      <c r="B269" s="305" t="s">
        <v>3377</v>
      </c>
      <c r="C269" s="872">
        <v>10</v>
      </c>
      <c r="D269" s="872">
        <v>10</v>
      </c>
      <c r="H269" s="298"/>
    </row>
    <row r="270" spans="1:8">
      <c r="A270" s="301" t="s">
        <v>3378</v>
      </c>
      <c r="B270" s="305" t="s">
        <v>3379</v>
      </c>
      <c r="C270" s="872">
        <v>6</v>
      </c>
      <c r="D270" s="872">
        <v>6</v>
      </c>
      <c r="H270" s="298"/>
    </row>
    <row r="271" spans="1:8">
      <c r="A271" s="301" t="s">
        <v>3380</v>
      </c>
      <c r="B271" s="305" t="s">
        <v>3381</v>
      </c>
      <c r="C271" s="872">
        <v>36</v>
      </c>
      <c r="D271" s="872">
        <v>36</v>
      </c>
      <c r="H271" s="298"/>
    </row>
    <row r="272" spans="1:8">
      <c r="A272" s="301" t="s">
        <v>3382</v>
      </c>
      <c r="B272" s="305" t="s">
        <v>3383</v>
      </c>
      <c r="C272" s="872">
        <v>3</v>
      </c>
      <c r="D272" s="872">
        <v>3</v>
      </c>
      <c r="H272" s="298"/>
    </row>
    <row r="273" spans="1:8" ht="25.5">
      <c r="A273" s="301" t="s">
        <v>3384</v>
      </c>
      <c r="B273" s="305" t="s">
        <v>3385</v>
      </c>
      <c r="C273" s="872">
        <v>4</v>
      </c>
      <c r="D273" s="872">
        <v>4</v>
      </c>
      <c r="H273" s="298"/>
    </row>
    <row r="274" spans="1:8" ht="25.5">
      <c r="A274" s="301" t="s">
        <v>3386</v>
      </c>
      <c r="B274" s="305" t="s">
        <v>3387</v>
      </c>
      <c r="C274" s="872">
        <v>5</v>
      </c>
      <c r="D274" s="872">
        <v>5</v>
      </c>
      <c r="H274" s="298"/>
    </row>
    <row r="275" spans="1:8">
      <c r="A275" s="301" t="s">
        <v>3388</v>
      </c>
      <c r="B275" s="305" t="s">
        <v>3389</v>
      </c>
      <c r="C275" s="872">
        <v>0</v>
      </c>
      <c r="D275" s="872">
        <v>0</v>
      </c>
      <c r="H275" s="298"/>
    </row>
    <row r="276" spans="1:8">
      <c r="A276" s="301" t="s">
        <v>3390</v>
      </c>
      <c r="B276" s="305" t="s">
        <v>3391</v>
      </c>
      <c r="C276" s="872">
        <v>0</v>
      </c>
      <c r="D276" s="872">
        <v>0</v>
      </c>
      <c r="H276" s="298"/>
    </row>
    <row r="277" spans="1:8">
      <c r="A277" s="301" t="s">
        <v>3392</v>
      </c>
      <c r="B277" s="305" t="s">
        <v>3393</v>
      </c>
      <c r="C277" s="872">
        <v>5</v>
      </c>
      <c r="D277" s="872">
        <v>5</v>
      </c>
      <c r="H277" s="298"/>
    </row>
    <row r="278" spans="1:8">
      <c r="A278" s="301" t="s">
        <v>3394</v>
      </c>
      <c r="B278" s="305" t="s">
        <v>3395</v>
      </c>
      <c r="C278" s="872">
        <v>0</v>
      </c>
      <c r="D278" s="872">
        <v>0</v>
      </c>
      <c r="H278" s="298"/>
    </row>
    <row r="279" spans="1:8">
      <c r="A279" s="301" t="s">
        <v>3396</v>
      </c>
      <c r="B279" s="305" t="s">
        <v>3397</v>
      </c>
      <c r="C279" s="872">
        <v>0</v>
      </c>
      <c r="D279" s="872">
        <v>0</v>
      </c>
      <c r="H279" s="298"/>
    </row>
    <row r="280" spans="1:8">
      <c r="A280" s="301" t="s">
        <v>3398</v>
      </c>
      <c r="B280" s="305" t="s">
        <v>3399</v>
      </c>
      <c r="C280" s="872">
        <v>0</v>
      </c>
      <c r="D280" s="872">
        <v>0</v>
      </c>
      <c r="H280" s="298"/>
    </row>
    <row r="281" spans="1:8">
      <c r="A281" s="301" t="s">
        <v>3400</v>
      </c>
      <c r="B281" s="305" t="s">
        <v>3401</v>
      </c>
      <c r="C281" s="872">
        <v>0</v>
      </c>
      <c r="D281" s="872">
        <v>0</v>
      </c>
      <c r="H281" s="298"/>
    </row>
    <row r="282" spans="1:8">
      <c r="A282" s="301" t="s">
        <v>3402</v>
      </c>
      <c r="B282" s="305" t="s">
        <v>3403</v>
      </c>
      <c r="C282" s="872">
        <v>34</v>
      </c>
      <c r="D282" s="872">
        <v>34</v>
      </c>
      <c r="H282" s="298"/>
    </row>
    <row r="283" spans="1:8">
      <c r="A283" s="301" t="s">
        <v>3404</v>
      </c>
      <c r="B283" s="305" t="s">
        <v>3405</v>
      </c>
      <c r="C283" s="872">
        <v>3</v>
      </c>
      <c r="D283" s="872">
        <v>3</v>
      </c>
      <c r="H283" s="298"/>
    </row>
    <row r="284" spans="1:8">
      <c r="A284" s="306" t="s">
        <v>3406</v>
      </c>
      <c r="B284" s="310" t="s">
        <v>3407</v>
      </c>
      <c r="C284" s="872">
        <v>3</v>
      </c>
      <c r="D284" s="872">
        <v>3</v>
      </c>
      <c r="H284" s="298"/>
    </row>
    <row r="285" spans="1:8">
      <c r="A285" s="306" t="s">
        <v>3408</v>
      </c>
      <c r="B285" s="310" t="s">
        <v>3409</v>
      </c>
      <c r="C285" s="872">
        <v>169</v>
      </c>
      <c r="D285" s="872">
        <v>169</v>
      </c>
      <c r="H285" s="298"/>
    </row>
    <row r="286" spans="1:8">
      <c r="A286" s="301" t="s">
        <v>3410</v>
      </c>
      <c r="B286" s="310" t="s">
        <v>3411</v>
      </c>
      <c r="C286" s="872">
        <v>13</v>
      </c>
      <c r="D286" s="872">
        <v>13</v>
      </c>
      <c r="H286" s="298"/>
    </row>
    <row r="287" spans="1:8">
      <c r="A287" s="301" t="s">
        <v>3412</v>
      </c>
      <c r="B287" s="305" t="s">
        <v>3413</v>
      </c>
      <c r="C287" s="872">
        <v>1</v>
      </c>
      <c r="D287" s="872">
        <v>1</v>
      </c>
      <c r="H287" s="298"/>
    </row>
    <row r="288" spans="1:8">
      <c r="A288" s="301" t="s">
        <v>3414</v>
      </c>
      <c r="B288" s="305" t="s">
        <v>3415</v>
      </c>
      <c r="C288" s="872">
        <v>1</v>
      </c>
      <c r="D288" s="872">
        <v>1</v>
      </c>
      <c r="H288" s="298"/>
    </row>
    <row r="289" spans="1:8">
      <c r="A289" s="301" t="s">
        <v>3416</v>
      </c>
      <c r="B289" s="305" t="s">
        <v>3417</v>
      </c>
      <c r="C289" s="872">
        <v>1</v>
      </c>
      <c r="D289" s="872">
        <v>1</v>
      </c>
      <c r="H289" s="298"/>
    </row>
    <row r="290" spans="1:8">
      <c r="A290" s="301" t="s">
        <v>3418</v>
      </c>
      <c r="B290" s="305" t="s">
        <v>3419</v>
      </c>
      <c r="C290" s="872">
        <v>0</v>
      </c>
      <c r="D290" s="872">
        <v>0</v>
      </c>
      <c r="H290" s="298"/>
    </row>
    <row r="291" spans="1:8">
      <c r="A291" s="301" t="s">
        <v>3420</v>
      </c>
      <c r="B291" s="305" t="s">
        <v>3421</v>
      </c>
      <c r="C291" s="872">
        <v>0</v>
      </c>
      <c r="D291" s="872">
        <v>0</v>
      </c>
      <c r="H291" s="298"/>
    </row>
    <row r="292" spans="1:8">
      <c r="A292" s="301" t="s">
        <v>3422</v>
      </c>
      <c r="B292" s="305" t="s">
        <v>3423</v>
      </c>
      <c r="C292" s="872">
        <v>0</v>
      </c>
      <c r="D292" s="872">
        <v>0</v>
      </c>
      <c r="H292" s="298"/>
    </row>
    <row r="293" spans="1:8">
      <c r="A293" s="301" t="s">
        <v>3424</v>
      </c>
      <c r="B293" s="305" t="s">
        <v>3425</v>
      </c>
      <c r="C293" s="872">
        <v>0</v>
      </c>
      <c r="D293" s="872">
        <v>0</v>
      </c>
      <c r="H293" s="298"/>
    </row>
    <row r="294" spans="1:8">
      <c r="A294" s="301" t="s">
        <v>3426</v>
      </c>
      <c r="B294" s="305" t="s">
        <v>3427</v>
      </c>
      <c r="C294" s="872">
        <v>3</v>
      </c>
      <c r="D294" s="872">
        <v>3</v>
      </c>
      <c r="H294" s="298"/>
    </row>
    <row r="295" spans="1:8">
      <c r="A295" s="301" t="s">
        <v>3428</v>
      </c>
      <c r="B295" s="305" t="s">
        <v>3429</v>
      </c>
      <c r="C295" s="872">
        <v>0</v>
      </c>
      <c r="D295" s="872">
        <v>0</v>
      </c>
      <c r="H295" s="298"/>
    </row>
    <row r="296" spans="1:8">
      <c r="A296" s="301" t="s">
        <v>3430</v>
      </c>
      <c r="B296" s="305" t="s">
        <v>3431</v>
      </c>
      <c r="C296" s="872">
        <v>1</v>
      </c>
      <c r="D296" s="872">
        <v>1</v>
      </c>
      <c r="H296" s="298"/>
    </row>
    <row r="297" spans="1:8">
      <c r="A297" s="301" t="s">
        <v>3432</v>
      </c>
      <c r="B297" s="305" t="s">
        <v>3433</v>
      </c>
      <c r="C297" s="872">
        <v>2</v>
      </c>
      <c r="D297" s="872">
        <v>2</v>
      </c>
      <c r="H297" s="298"/>
    </row>
    <row r="298" spans="1:8">
      <c r="A298" s="301" t="s">
        <v>3434</v>
      </c>
      <c r="B298" s="305" t="s">
        <v>3435</v>
      </c>
      <c r="C298" s="872">
        <v>0</v>
      </c>
      <c r="D298" s="872">
        <v>0</v>
      </c>
      <c r="H298" s="298"/>
    </row>
    <row r="299" spans="1:8">
      <c r="A299" s="301" t="s">
        <v>3436</v>
      </c>
      <c r="B299" s="305" t="s">
        <v>3437</v>
      </c>
      <c r="C299" s="872">
        <v>1</v>
      </c>
      <c r="D299" s="872">
        <v>1</v>
      </c>
      <c r="H299" s="298"/>
    </row>
    <row r="300" spans="1:8">
      <c r="A300" s="301" t="s">
        <v>3438</v>
      </c>
      <c r="B300" s="305" t="s">
        <v>3439</v>
      </c>
      <c r="C300" s="872">
        <v>35</v>
      </c>
      <c r="D300" s="872">
        <v>35</v>
      </c>
      <c r="H300" s="298"/>
    </row>
    <row r="301" spans="1:8">
      <c r="A301" s="301" t="s">
        <v>3440</v>
      </c>
      <c r="B301" s="305" t="s">
        <v>3441</v>
      </c>
      <c r="C301" s="872">
        <v>21</v>
      </c>
      <c r="D301" s="872">
        <v>21</v>
      </c>
      <c r="H301" s="298"/>
    </row>
    <row r="302" spans="1:8">
      <c r="A302" s="301" t="s">
        <v>3442</v>
      </c>
      <c r="B302" s="305" t="s">
        <v>3443</v>
      </c>
      <c r="C302" s="872">
        <v>64</v>
      </c>
      <c r="D302" s="872">
        <v>64</v>
      </c>
      <c r="H302" s="298"/>
    </row>
    <row r="303" spans="1:8">
      <c r="A303" s="301" t="s">
        <v>3444</v>
      </c>
      <c r="B303" s="305" t="s">
        <v>3445</v>
      </c>
      <c r="C303" s="872">
        <v>1</v>
      </c>
      <c r="D303" s="872">
        <v>1</v>
      </c>
      <c r="H303" s="298"/>
    </row>
    <row r="304" spans="1:8">
      <c r="A304" s="301" t="s">
        <v>3446</v>
      </c>
      <c r="B304" s="305" t="s">
        <v>3447</v>
      </c>
      <c r="C304" s="872">
        <v>0</v>
      </c>
      <c r="D304" s="872">
        <v>0</v>
      </c>
      <c r="H304" s="298"/>
    </row>
    <row r="305" spans="1:8">
      <c r="A305" s="301" t="s">
        <v>3448</v>
      </c>
      <c r="B305" s="305" t="s">
        <v>3449</v>
      </c>
      <c r="C305" s="872">
        <v>2</v>
      </c>
      <c r="D305" s="872">
        <v>2</v>
      </c>
      <c r="H305" s="298"/>
    </row>
    <row r="306" spans="1:8">
      <c r="A306" s="301" t="s">
        <v>3450</v>
      </c>
      <c r="B306" s="305" t="s">
        <v>3451</v>
      </c>
      <c r="C306" s="872">
        <v>1</v>
      </c>
      <c r="D306" s="872">
        <v>1</v>
      </c>
      <c r="H306" s="298"/>
    </row>
    <row r="307" spans="1:8">
      <c r="A307" s="301" t="s">
        <v>3452</v>
      </c>
      <c r="B307" s="305" t="s">
        <v>3453</v>
      </c>
      <c r="C307" s="872">
        <v>4</v>
      </c>
      <c r="D307" s="872">
        <v>4</v>
      </c>
      <c r="H307" s="298"/>
    </row>
    <row r="308" spans="1:8">
      <c r="A308" s="301" t="s">
        <v>3454</v>
      </c>
      <c r="B308" s="305" t="s">
        <v>3455</v>
      </c>
      <c r="C308" s="872">
        <v>14</v>
      </c>
      <c r="D308" s="872">
        <v>14</v>
      </c>
      <c r="H308" s="298"/>
    </row>
    <row r="309" spans="1:8">
      <c r="A309" s="301" t="s">
        <v>3456</v>
      </c>
      <c r="B309" s="305" t="s">
        <v>3457</v>
      </c>
      <c r="C309" s="872">
        <v>15</v>
      </c>
      <c r="D309" s="872">
        <v>15</v>
      </c>
      <c r="H309" s="298"/>
    </row>
    <row r="310" spans="1:8" ht="25.5">
      <c r="A310" s="301" t="s">
        <v>3458</v>
      </c>
      <c r="B310" s="305" t="s">
        <v>3459</v>
      </c>
      <c r="C310" s="872">
        <v>20</v>
      </c>
      <c r="D310" s="872">
        <v>20</v>
      </c>
      <c r="H310" s="298"/>
    </row>
    <row r="311" spans="1:8" ht="25.5">
      <c r="A311" s="301" t="s">
        <v>3460</v>
      </c>
      <c r="B311" s="305" t="s">
        <v>3461</v>
      </c>
      <c r="C311" s="872">
        <v>131</v>
      </c>
      <c r="D311" s="872">
        <v>131</v>
      </c>
      <c r="H311" s="298"/>
    </row>
    <row r="312" spans="1:8">
      <c r="A312" s="301" t="s">
        <v>3462</v>
      </c>
      <c r="B312" s="305" t="s">
        <v>3463</v>
      </c>
      <c r="C312" s="872">
        <v>5</v>
      </c>
      <c r="D312" s="872">
        <v>5</v>
      </c>
      <c r="H312" s="298"/>
    </row>
    <row r="313" spans="1:8">
      <c r="A313" s="301" t="s">
        <v>3464</v>
      </c>
      <c r="B313" s="305" t="s">
        <v>3465</v>
      </c>
      <c r="C313" s="872">
        <v>79</v>
      </c>
      <c r="D313" s="872">
        <v>79</v>
      </c>
      <c r="H313" s="298"/>
    </row>
    <row r="314" spans="1:8" ht="18.75">
      <c r="A314" s="299">
        <v>7</v>
      </c>
      <c r="B314" s="307" t="s">
        <v>3466</v>
      </c>
      <c r="C314" s="790"/>
      <c r="D314" s="790"/>
      <c r="H314" s="298"/>
    </row>
    <row r="315" spans="1:8">
      <c r="A315" s="301" t="s">
        <v>3467</v>
      </c>
      <c r="B315" s="305" t="s">
        <v>3468</v>
      </c>
      <c r="C315" s="872">
        <v>0</v>
      </c>
      <c r="D315" s="872">
        <v>0</v>
      </c>
      <c r="H315" s="298"/>
    </row>
    <row r="316" spans="1:8">
      <c r="A316" s="301" t="s">
        <v>3469</v>
      </c>
      <c r="B316" s="305" t="s">
        <v>3470</v>
      </c>
      <c r="C316" s="872">
        <v>0</v>
      </c>
      <c r="D316" s="872">
        <v>0</v>
      </c>
      <c r="H316" s="298"/>
    </row>
    <row r="317" spans="1:8">
      <c r="A317" s="301" t="s">
        <v>3471</v>
      </c>
      <c r="B317" s="305" t="s">
        <v>3472</v>
      </c>
      <c r="C317" s="872">
        <v>0</v>
      </c>
      <c r="D317" s="872">
        <v>0</v>
      </c>
      <c r="H317" s="298"/>
    </row>
    <row r="318" spans="1:8">
      <c r="A318" s="301" t="s">
        <v>3473</v>
      </c>
      <c r="B318" s="305" t="s">
        <v>3474</v>
      </c>
      <c r="C318" s="872">
        <v>0</v>
      </c>
      <c r="D318" s="872">
        <v>0</v>
      </c>
      <c r="H318" s="298"/>
    </row>
    <row r="319" spans="1:8">
      <c r="A319" s="301" t="s">
        <v>3475</v>
      </c>
      <c r="B319" s="305" t="s">
        <v>3476</v>
      </c>
      <c r="C319" s="872">
        <v>5</v>
      </c>
      <c r="D319" s="872">
        <v>5</v>
      </c>
      <c r="H319" s="298"/>
    </row>
    <row r="320" spans="1:8">
      <c r="A320" s="301" t="s">
        <v>3477</v>
      </c>
      <c r="B320" s="305" t="s">
        <v>5204</v>
      </c>
      <c r="C320" s="872">
        <v>0</v>
      </c>
      <c r="D320" s="872">
        <v>0</v>
      </c>
      <c r="H320" s="298"/>
    </row>
    <row r="321" spans="1:8">
      <c r="A321" s="301" t="s">
        <v>5205</v>
      </c>
      <c r="B321" s="305" t="s">
        <v>5206</v>
      </c>
      <c r="C321" s="872">
        <v>4</v>
      </c>
      <c r="D321" s="872">
        <v>4</v>
      </c>
      <c r="H321" s="298"/>
    </row>
    <row r="322" spans="1:8">
      <c r="A322" s="301" t="s">
        <v>5207</v>
      </c>
      <c r="B322" s="310" t="s">
        <v>5208</v>
      </c>
      <c r="C322" s="872">
        <v>2</v>
      </c>
      <c r="D322" s="872">
        <v>2</v>
      </c>
      <c r="H322" s="298"/>
    </row>
    <row r="323" spans="1:8">
      <c r="A323" s="301" t="s">
        <v>5209</v>
      </c>
      <c r="B323" s="310" t="s">
        <v>5210</v>
      </c>
      <c r="C323" s="872">
        <v>5</v>
      </c>
      <c r="D323" s="872">
        <v>5</v>
      </c>
      <c r="H323" s="298"/>
    </row>
    <row r="324" spans="1:8" ht="26.25">
      <c r="A324" s="301" t="s">
        <v>5211</v>
      </c>
      <c r="B324" s="305" t="s">
        <v>89</v>
      </c>
      <c r="C324" s="872">
        <v>0</v>
      </c>
      <c r="D324" s="872">
        <v>0</v>
      </c>
      <c r="H324" s="298"/>
    </row>
    <row r="325" spans="1:8" ht="26.25">
      <c r="A325" s="301" t="s">
        <v>5212</v>
      </c>
      <c r="B325" s="305" t="s">
        <v>90</v>
      </c>
      <c r="C325" s="872">
        <v>27</v>
      </c>
      <c r="D325" s="872">
        <v>27</v>
      </c>
      <c r="H325" s="298"/>
    </row>
    <row r="326" spans="1:8" ht="25.5">
      <c r="A326" s="301" t="s">
        <v>5213</v>
      </c>
      <c r="B326" s="305" t="s">
        <v>3663</v>
      </c>
      <c r="C326" s="872">
        <v>1</v>
      </c>
      <c r="D326" s="872">
        <v>1</v>
      </c>
      <c r="H326" s="298"/>
    </row>
    <row r="327" spans="1:8" ht="25.5">
      <c r="A327" s="301" t="s">
        <v>3664</v>
      </c>
      <c r="B327" s="305" t="s">
        <v>3665</v>
      </c>
      <c r="C327" s="872">
        <v>49</v>
      </c>
      <c r="D327" s="872">
        <v>49</v>
      </c>
      <c r="H327" s="298"/>
    </row>
    <row r="328" spans="1:8">
      <c r="A328" s="301" t="s">
        <v>3666</v>
      </c>
      <c r="B328" s="310" t="s">
        <v>1823</v>
      </c>
      <c r="C328" s="872">
        <v>0</v>
      </c>
      <c r="D328" s="872">
        <v>0</v>
      </c>
      <c r="H328" s="298"/>
    </row>
    <row r="329" spans="1:8">
      <c r="A329" s="301" t="s">
        <v>1824</v>
      </c>
      <c r="B329" s="310" t="s">
        <v>1825</v>
      </c>
      <c r="C329" s="872">
        <v>0</v>
      </c>
      <c r="D329" s="872">
        <v>0</v>
      </c>
      <c r="H329" s="298"/>
    </row>
    <row r="330" spans="1:8">
      <c r="A330" s="301" t="s">
        <v>1826</v>
      </c>
      <c r="B330" s="305" t="s">
        <v>1827</v>
      </c>
      <c r="C330" s="872">
        <v>0</v>
      </c>
      <c r="D330" s="872">
        <v>0</v>
      </c>
      <c r="H330" s="298"/>
    </row>
    <row r="331" spans="1:8">
      <c r="A331" s="301" t="s">
        <v>1828</v>
      </c>
      <c r="B331" s="305" t="s">
        <v>1829</v>
      </c>
      <c r="C331" s="872">
        <v>1</v>
      </c>
      <c r="D331" s="872">
        <v>1</v>
      </c>
      <c r="H331" s="298"/>
    </row>
    <row r="332" spans="1:8">
      <c r="A332" s="301" t="s">
        <v>1830</v>
      </c>
      <c r="B332" s="305" t="s">
        <v>1831</v>
      </c>
      <c r="C332" s="872">
        <v>2</v>
      </c>
      <c r="D332" s="872">
        <v>2</v>
      </c>
      <c r="H332" s="298"/>
    </row>
    <row r="333" spans="1:8">
      <c r="A333" s="301" t="s">
        <v>1832</v>
      </c>
      <c r="B333" s="305" t="s">
        <v>1833</v>
      </c>
      <c r="C333" s="872">
        <v>7</v>
      </c>
      <c r="D333" s="872">
        <v>7</v>
      </c>
      <c r="H333" s="298"/>
    </row>
    <row r="334" spans="1:8">
      <c r="A334" s="301" t="s">
        <v>1834</v>
      </c>
      <c r="B334" s="305" t="s">
        <v>1835</v>
      </c>
      <c r="C334" s="872">
        <v>0</v>
      </c>
      <c r="D334" s="872">
        <v>0</v>
      </c>
      <c r="H334" s="298"/>
    </row>
    <row r="335" spans="1:8" ht="25.5">
      <c r="A335" s="301" t="s">
        <v>1836</v>
      </c>
      <c r="B335" s="305" t="s">
        <v>1837</v>
      </c>
      <c r="C335" s="872">
        <v>0</v>
      </c>
      <c r="D335" s="872">
        <v>0</v>
      </c>
      <c r="H335" s="298"/>
    </row>
    <row r="336" spans="1:8" ht="25.5">
      <c r="A336" s="301" t="s">
        <v>1838</v>
      </c>
      <c r="B336" s="305" t="s">
        <v>1839</v>
      </c>
      <c r="C336" s="872">
        <v>11</v>
      </c>
      <c r="D336" s="872">
        <v>11</v>
      </c>
      <c r="H336" s="298"/>
    </row>
    <row r="337" spans="1:8">
      <c r="A337" s="301" t="s">
        <v>1840</v>
      </c>
      <c r="B337" s="305" t="s">
        <v>1841</v>
      </c>
      <c r="C337" s="872">
        <v>6</v>
      </c>
      <c r="D337" s="872">
        <v>6</v>
      </c>
      <c r="H337" s="298"/>
    </row>
    <row r="338" spans="1:8">
      <c r="A338" s="301" t="s">
        <v>1842</v>
      </c>
      <c r="B338" s="305" t="s">
        <v>1843</v>
      </c>
      <c r="C338" s="872">
        <v>34</v>
      </c>
      <c r="D338" s="872">
        <v>34</v>
      </c>
      <c r="H338" s="298"/>
    </row>
    <row r="339" spans="1:8" ht="25.5">
      <c r="A339" s="301" t="s">
        <v>1844</v>
      </c>
      <c r="B339" s="305" t="s">
        <v>3563</v>
      </c>
      <c r="C339" s="872">
        <v>7</v>
      </c>
      <c r="D339" s="872">
        <v>7</v>
      </c>
      <c r="H339" s="298"/>
    </row>
    <row r="340" spans="1:8" ht="25.5">
      <c r="A340" s="301" t="s">
        <v>3564</v>
      </c>
      <c r="B340" s="305" t="s">
        <v>3565</v>
      </c>
      <c r="C340" s="872">
        <v>13</v>
      </c>
      <c r="D340" s="872">
        <v>13</v>
      </c>
      <c r="H340" s="298"/>
    </row>
    <row r="341" spans="1:8">
      <c r="A341" s="301" t="s">
        <v>3566</v>
      </c>
      <c r="B341" s="305" t="s">
        <v>3567</v>
      </c>
      <c r="C341" s="872">
        <v>14</v>
      </c>
      <c r="D341" s="872">
        <v>14</v>
      </c>
      <c r="H341" s="298"/>
    </row>
    <row r="342" spans="1:8">
      <c r="A342" s="301" t="s">
        <v>3568</v>
      </c>
      <c r="B342" s="305" t="s">
        <v>3569</v>
      </c>
      <c r="C342" s="872">
        <v>43</v>
      </c>
      <c r="D342" s="872">
        <v>43</v>
      </c>
      <c r="H342" s="298"/>
    </row>
    <row r="343" spans="1:8" ht="37.5">
      <c r="A343" s="299">
        <v>8</v>
      </c>
      <c r="B343" s="307" t="s">
        <v>3570</v>
      </c>
      <c r="C343" s="790"/>
      <c r="D343" s="790"/>
      <c r="H343" s="298"/>
    </row>
    <row r="344" spans="1:8" ht="25.5">
      <c r="A344" s="301" t="s">
        <v>3571</v>
      </c>
      <c r="B344" s="310" t="s">
        <v>5322</v>
      </c>
      <c r="C344" s="872">
        <v>1</v>
      </c>
      <c r="D344" s="872">
        <v>1</v>
      </c>
      <c r="H344" s="298"/>
    </row>
    <row r="345" spans="1:8" ht="25.5">
      <c r="A345" s="301" t="s">
        <v>5323</v>
      </c>
      <c r="B345" s="310" t="s">
        <v>5324</v>
      </c>
      <c r="C345" s="872">
        <v>0</v>
      </c>
      <c r="D345" s="872">
        <v>0</v>
      </c>
      <c r="H345" s="298"/>
    </row>
    <row r="346" spans="1:8">
      <c r="A346" s="301" t="s">
        <v>5325</v>
      </c>
      <c r="B346" s="305" t="s">
        <v>5326</v>
      </c>
      <c r="C346" s="872">
        <v>0</v>
      </c>
      <c r="D346" s="872">
        <v>0</v>
      </c>
      <c r="H346" s="298"/>
    </row>
    <row r="347" spans="1:8">
      <c r="A347" s="301" t="s">
        <v>5327</v>
      </c>
      <c r="B347" s="305" t="s">
        <v>5328</v>
      </c>
      <c r="C347" s="872">
        <v>0</v>
      </c>
      <c r="D347" s="872">
        <v>0</v>
      </c>
      <c r="H347" s="298"/>
    </row>
    <row r="348" spans="1:8">
      <c r="A348" s="306" t="s">
        <v>5329</v>
      </c>
      <c r="B348" s="310" t="s">
        <v>5330</v>
      </c>
      <c r="C348" s="872">
        <v>1</v>
      </c>
      <c r="D348" s="872">
        <v>1</v>
      </c>
      <c r="H348" s="298"/>
    </row>
    <row r="349" spans="1:8">
      <c r="A349" s="306" t="s">
        <v>5331</v>
      </c>
      <c r="B349" s="310" t="s">
        <v>5332</v>
      </c>
      <c r="C349" s="872">
        <v>70</v>
      </c>
      <c r="D349" s="872">
        <v>70</v>
      </c>
      <c r="H349" s="298"/>
    </row>
    <row r="350" spans="1:8">
      <c r="A350" s="306" t="s">
        <v>5333</v>
      </c>
      <c r="B350" s="310" t="s">
        <v>5334</v>
      </c>
      <c r="C350" s="872">
        <v>0</v>
      </c>
      <c r="D350" s="872">
        <v>0</v>
      </c>
      <c r="H350" s="298"/>
    </row>
    <row r="351" spans="1:8">
      <c r="A351" s="306" t="s">
        <v>5335</v>
      </c>
      <c r="B351" s="310" t="s">
        <v>5336</v>
      </c>
      <c r="C351" s="872">
        <v>3</v>
      </c>
      <c r="D351" s="872">
        <v>3</v>
      </c>
      <c r="H351" s="298"/>
    </row>
    <row r="352" spans="1:8">
      <c r="A352" s="312" t="s">
        <v>1856</v>
      </c>
      <c r="B352" s="308" t="s">
        <v>1857</v>
      </c>
      <c r="C352" s="789"/>
      <c r="D352" s="303"/>
      <c r="H352" s="298"/>
    </row>
    <row r="353" spans="1:8">
      <c r="A353" s="301" t="s">
        <v>5337</v>
      </c>
      <c r="B353" s="305" t="s">
        <v>1910</v>
      </c>
      <c r="C353" s="872">
        <v>0</v>
      </c>
      <c r="D353" s="872">
        <v>0</v>
      </c>
      <c r="H353" s="298"/>
    </row>
    <row r="354" spans="1:8">
      <c r="A354" s="301" t="s">
        <v>1911</v>
      </c>
      <c r="B354" s="305" t="s">
        <v>1912</v>
      </c>
      <c r="C354" s="872">
        <v>0</v>
      </c>
      <c r="D354" s="872">
        <v>0</v>
      </c>
      <c r="H354" s="298"/>
    </row>
    <row r="355" spans="1:8">
      <c r="A355" s="301" t="s">
        <v>1913</v>
      </c>
      <c r="B355" s="305" t="s">
        <v>1914</v>
      </c>
      <c r="C355" s="872">
        <v>0</v>
      </c>
      <c r="D355" s="872">
        <v>0</v>
      </c>
      <c r="H355" s="298"/>
    </row>
    <row r="356" spans="1:8">
      <c r="A356" s="301" t="s">
        <v>1915</v>
      </c>
      <c r="B356" s="305" t="s">
        <v>1916</v>
      </c>
      <c r="C356" s="872">
        <v>1</v>
      </c>
      <c r="D356" s="872">
        <v>1</v>
      </c>
      <c r="H356" s="298"/>
    </row>
    <row r="357" spans="1:8">
      <c r="A357" s="301" t="s">
        <v>1917</v>
      </c>
      <c r="B357" s="305" t="s">
        <v>1918</v>
      </c>
      <c r="C357" s="872">
        <v>1</v>
      </c>
      <c r="D357" s="872">
        <v>1</v>
      </c>
      <c r="H357" s="298"/>
    </row>
    <row r="358" spans="1:8">
      <c r="A358" s="301" t="s">
        <v>1919</v>
      </c>
      <c r="B358" s="305" t="s">
        <v>1920</v>
      </c>
      <c r="C358" s="872">
        <v>53</v>
      </c>
      <c r="D358" s="872">
        <v>53</v>
      </c>
      <c r="H358" s="298"/>
    </row>
    <row r="359" spans="1:8">
      <c r="A359" s="301" t="s">
        <v>1921</v>
      </c>
      <c r="B359" s="305" t="s">
        <v>1922</v>
      </c>
      <c r="C359" s="872">
        <v>0</v>
      </c>
      <c r="D359" s="872">
        <v>0</v>
      </c>
      <c r="H359" s="298"/>
    </row>
    <row r="360" spans="1:8">
      <c r="A360" s="301" t="s">
        <v>1923</v>
      </c>
      <c r="B360" s="305" t="s">
        <v>1922</v>
      </c>
      <c r="C360" s="872">
        <v>0</v>
      </c>
      <c r="D360" s="872">
        <v>0</v>
      </c>
      <c r="H360" s="298"/>
    </row>
    <row r="361" spans="1:8">
      <c r="A361" s="301" t="s">
        <v>1924</v>
      </c>
      <c r="B361" s="305" t="s">
        <v>1925</v>
      </c>
      <c r="C361" s="872">
        <v>0</v>
      </c>
      <c r="D361" s="872">
        <v>0</v>
      </c>
      <c r="H361" s="298"/>
    </row>
    <row r="362" spans="1:8">
      <c r="A362" s="301" t="s">
        <v>1926</v>
      </c>
      <c r="B362" s="305" t="s">
        <v>5351</v>
      </c>
      <c r="C362" s="872">
        <v>0</v>
      </c>
      <c r="D362" s="872">
        <v>0</v>
      </c>
      <c r="H362" s="298"/>
    </row>
    <row r="363" spans="1:8">
      <c r="A363" s="301" t="s">
        <v>5352</v>
      </c>
      <c r="B363" s="305" t="s">
        <v>5353</v>
      </c>
      <c r="C363" s="872">
        <v>0</v>
      </c>
      <c r="D363" s="872">
        <v>0</v>
      </c>
      <c r="H363" s="298"/>
    </row>
    <row r="364" spans="1:8" ht="25.5">
      <c r="A364" s="301" t="s">
        <v>5354</v>
      </c>
      <c r="B364" s="305" t="s">
        <v>5355</v>
      </c>
      <c r="C364" s="872">
        <v>1</v>
      </c>
      <c r="D364" s="872">
        <v>1</v>
      </c>
      <c r="H364" s="298"/>
    </row>
    <row r="365" spans="1:8" ht="25.5">
      <c r="A365" s="301" t="s">
        <v>5356</v>
      </c>
      <c r="B365" s="305" t="s">
        <v>3607</v>
      </c>
      <c r="C365" s="872">
        <v>1</v>
      </c>
      <c r="D365" s="872">
        <v>1</v>
      </c>
      <c r="H365" s="298"/>
    </row>
    <row r="366" spans="1:8" ht="25.5">
      <c r="A366" s="301" t="s">
        <v>3608</v>
      </c>
      <c r="B366" s="305" t="s">
        <v>3609</v>
      </c>
      <c r="C366" s="872">
        <v>4</v>
      </c>
      <c r="D366" s="872">
        <v>4</v>
      </c>
      <c r="H366" s="298"/>
    </row>
    <row r="367" spans="1:8">
      <c r="A367" s="301" t="s">
        <v>3610</v>
      </c>
      <c r="B367" s="305" t="s">
        <v>3611</v>
      </c>
      <c r="C367" s="872">
        <v>0</v>
      </c>
      <c r="D367" s="872">
        <v>0</v>
      </c>
      <c r="H367" s="298"/>
    </row>
    <row r="368" spans="1:8">
      <c r="A368" s="301" t="s">
        <v>3612</v>
      </c>
      <c r="B368" s="305" t="s">
        <v>3613</v>
      </c>
      <c r="C368" s="872">
        <v>1</v>
      </c>
      <c r="D368" s="872">
        <v>1</v>
      </c>
      <c r="H368" s="298"/>
    </row>
    <row r="369" spans="1:8">
      <c r="A369" s="301" t="s">
        <v>3614</v>
      </c>
      <c r="B369" s="305" t="s">
        <v>3615</v>
      </c>
      <c r="C369" s="872">
        <v>0</v>
      </c>
      <c r="D369" s="872">
        <v>0</v>
      </c>
      <c r="H369" s="298"/>
    </row>
    <row r="370" spans="1:8">
      <c r="A370" s="301" t="s">
        <v>3616</v>
      </c>
      <c r="B370" s="305" t="s">
        <v>3617</v>
      </c>
      <c r="C370" s="872">
        <v>0</v>
      </c>
      <c r="D370" s="872">
        <v>0</v>
      </c>
      <c r="H370" s="298"/>
    </row>
    <row r="371" spans="1:8">
      <c r="A371" s="301" t="s">
        <v>3618</v>
      </c>
      <c r="B371" s="310" t="s">
        <v>3619</v>
      </c>
      <c r="C371" s="872">
        <v>1</v>
      </c>
      <c r="D371" s="872">
        <v>1</v>
      </c>
      <c r="H371" s="298"/>
    </row>
    <row r="372" spans="1:8">
      <c r="A372" s="301" t="s">
        <v>3620</v>
      </c>
      <c r="B372" s="310" t="s">
        <v>3621</v>
      </c>
      <c r="C372" s="872">
        <v>0</v>
      </c>
      <c r="D372" s="872">
        <v>0</v>
      </c>
      <c r="H372" s="298"/>
    </row>
    <row r="373" spans="1:8">
      <c r="A373" s="301" t="s">
        <v>3622</v>
      </c>
      <c r="B373" s="305" t="s">
        <v>3623</v>
      </c>
      <c r="C373" s="872">
        <v>1</v>
      </c>
      <c r="D373" s="872">
        <v>1</v>
      </c>
      <c r="H373" s="298"/>
    </row>
    <row r="374" spans="1:8">
      <c r="A374" s="301" t="s">
        <v>3624</v>
      </c>
      <c r="B374" s="310" t="s">
        <v>3625</v>
      </c>
      <c r="C374" s="872">
        <v>0</v>
      </c>
      <c r="D374" s="872">
        <v>0</v>
      </c>
      <c r="H374" s="298"/>
    </row>
    <row r="375" spans="1:8">
      <c r="A375" s="301" t="s">
        <v>3626</v>
      </c>
      <c r="B375" s="310" t="s">
        <v>3627</v>
      </c>
      <c r="C375" s="872">
        <v>1</v>
      </c>
      <c r="D375" s="872">
        <v>1</v>
      </c>
      <c r="H375" s="298"/>
    </row>
    <row r="376" spans="1:8">
      <c r="A376" s="301" t="s">
        <v>3628</v>
      </c>
      <c r="B376" s="305" t="s">
        <v>3629</v>
      </c>
      <c r="C376" s="872">
        <v>1</v>
      </c>
      <c r="D376" s="872">
        <v>1</v>
      </c>
      <c r="H376" s="298"/>
    </row>
    <row r="377" spans="1:8">
      <c r="A377" s="301" t="s">
        <v>3630</v>
      </c>
      <c r="B377" s="305" t="s">
        <v>3631</v>
      </c>
      <c r="C377" s="872">
        <v>0</v>
      </c>
      <c r="D377" s="872">
        <v>0</v>
      </c>
      <c r="H377" s="298"/>
    </row>
    <row r="378" spans="1:8">
      <c r="A378" s="301" t="s">
        <v>3632</v>
      </c>
      <c r="B378" s="305" t="s">
        <v>3633</v>
      </c>
      <c r="C378" s="872">
        <v>4</v>
      </c>
      <c r="D378" s="872">
        <v>4</v>
      </c>
      <c r="H378" s="298"/>
    </row>
    <row r="379" spans="1:8">
      <c r="A379" s="301" t="s">
        <v>3634</v>
      </c>
      <c r="B379" s="310" t="s">
        <v>3635</v>
      </c>
      <c r="C379" s="872">
        <v>0</v>
      </c>
      <c r="D379" s="872">
        <v>0</v>
      </c>
      <c r="H379" s="298"/>
    </row>
    <row r="380" spans="1:8">
      <c r="A380" s="301" t="s">
        <v>3636</v>
      </c>
      <c r="B380" s="310" t="s">
        <v>3637</v>
      </c>
      <c r="C380" s="872">
        <v>0</v>
      </c>
      <c r="D380" s="872">
        <v>0</v>
      </c>
      <c r="H380" s="298"/>
    </row>
    <row r="381" spans="1:8">
      <c r="A381" s="301" t="s">
        <v>3638</v>
      </c>
      <c r="B381" s="310" t="s">
        <v>3639</v>
      </c>
      <c r="C381" s="872">
        <v>0</v>
      </c>
      <c r="D381" s="872">
        <v>0</v>
      </c>
      <c r="H381" s="298"/>
    </row>
    <row r="382" spans="1:8">
      <c r="A382" s="301" t="s">
        <v>3640</v>
      </c>
      <c r="B382" s="305" t="s">
        <v>3641</v>
      </c>
      <c r="C382" s="872">
        <v>0</v>
      </c>
      <c r="D382" s="872">
        <v>0</v>
      </c>
      <c r="H382" s="298"/>
    </row>
    <row r="383" spans="1:8">
      <c r="A383" s="301" t="s">
        <v>3642</v>
      </c>
      <c r="B383" s="305" t="s">
        <v>5379</v>
      </c>
      <c r="C383" s="872">
        <v>2</v>
      </c>
      <c r="D383" s="872">
        <v>2</v>
      </c>
      <c r="H383" s="298"/>
    </row>
    <row r="384" spans="1:8">
      <c r="A384" s="301" t="s">
        <v>5380</v>
      </c>
      <c r="B384" s="305" t="s">
        <v>5381</v>
      </c>
      <c r="C384" s="872">
        <v>0</v>
      </c>
      <c r="D384" s="872">
        <v>0</v>
      </c>
      <c r="H384" s="298"/>
    </row>
    <row r="385" spans="1:8">
      <c r="A385" s="301" t="s">
        <v>5382</v>
      </c>
      <c r="B385" s="305" t="s">
        <v>5383</v>
      </c>
      <c r="C385" s="872">
        <v>1</v>
      </c>
      <c r="D385" s="872">
        <v>1</v>
      </c>
      <c r="H385" s="298"/>
    </row>
    <row r="386" spans="1:8">
      <c r="A386" s="301" t="s">
        <v>5384</v>
      </c>
      <c r="B386" s="305" t="s">
        <v>5385</v>
      </c>
      <c r="C386" s="872">
        <v>0</v>
      </c>
      <c r="D386" s="872">
        <v>0</v>
      </c>
      <c r="H386" s="298"/>
    </row>
    <row r="387" spans="1:8">
      <c r="A387" s="301" t="s">
        <v>5386</v>
      </c>
      <c r="B387" s="305" t="s">
        <v>5387</v>
      </c>
      <c r="C387" s="872">
        <v>0</v>
      </c>
      <c r="D387" s="872">
        <v>0</v>
      </c>
      <c r="H387" s="298"/>
    </row>
    <row r="388" spans="1:8">
      <c r="A388" s="301" t="s">
        <v>5388</v>
      </c>
      <c r="B388" s="305" t="s">
        <v>5389</v>
      </c>
      <c r="C388" s="872">
        <v>0</v>
      </c>
      <c r="D388" s="872">
        <v>0</v>
      </c>
      <c r="H388" s="298"/>
    </row>
    <row r="389" spans="1:8">
      <c r="A389" s="301" t="s">
        <v>5390</v>
      </c>
      <c r="B389" s="305" t="s">
        <v>5391</v>
      </c>
      <c r="C389" s="872">
        <v>1</v>
      </c>
      <c r="D389" s="872">
        <v>1</v>
      </c>
      <c r="H389" s="298"/>
    </row>
    <row r="390" spans="1:8">
      <c r="A390" s="301" t="s">
        <v>5392</v>
      </c>
      <c r="B390" s="305" t="s">
        <v>5393</v>
      </c>
      <c r="C390" s="872">
        <v>0</v>
      </c>
      <c r="D390" s="872">
        <v>0</v>
      </c>
      <c r="H390" s="298"/>
    </row>
    <row r="391" spans="1:8">
      <c r="A391" s="301" t="s">
        <v>5394</v>
      </c>
      <c r="B391" s="305" t="s">
        <v>5395</v>
      </c>
      <c r="C391" s="872">
        <v>0</v>
      </c>
      <c r="D391" s="872">
        <v>0</v>
      </c>
      <c r="H391" s="298"/>
    </row>
    <row r="392" spans="1:8">
      <c r="A392" s="301" t="s">
        <v>5396</v>
      </c>
      <c r="B392" s="305" t="s">
        <v>5397</v>
      </c>
      <c r="C392" s="872">
        <v>0</v>
      </c>
      <c r="D392" s="872">
        <v>0</v>
      </c>
      <c r="H392" s="298"/>
    </row>
    <row r="393" spans="1:8">
      <c r="A393" s="301" t="s">
        <v>5398</v>
      </c>
      <c r="B393" s="305" t="s">
        <v>5399</v>
      </c>
      <c r="C393" s="872">
        <v>2</v>
      </c>
      <c r="D393" s="872">
        <v>2</v>
      </c>
      <c r="H393" s="298"/>
    </row>
    <row r="394" spans="1:8">
      <c r="A394" s="301" t="s">
        <v>5400</v>
      </c>
      <c r="B394" s="310" t="s">
        <v>5401</v>
      </c>
      <c r="C394" s="872">
        <v>1</v>
      </c>
      <c r="D394" s="872">
        <v>1</v>
      </c>
      <c r="H394" s="298"/>
    </row>
    <row r="395" spans="1:8">
      <c r="A395" s="301" t="s">
        <v>5402</v>
      </c>
      <c r="B395" s="310" t="s">
        <v>5403</v>
      </c>
      <c r="C395" s="872">
        <v>1</v>
      </c>
      <c r="D395" s="872">
        <v>1</v>
      </c>
      <c r="H395" s="298"/>
    </row>
    <row r="396" spans="1:8">
      <c r="A396" s="301" t="s">
        <v>5404</v>
      </c>
      <c r="B396" s="310" t="s">
        <v>5405</v>
      </c>
      <c r="C396" s="872">
        <v>0</v>
      </c>
      <c r="D396" s="872">
        <v>0</v>
      </c>
      <c r="H396" s="298"/>
    </row>
    <row r="397" spans="1:8">
      <c r="A397" s="301" t="s">
        <v>5406</v>
      </c>
      <c r="B397" s="310" t="s">
        <v>5407</v>
      </c>
      <c r="C397" s="872">
        <v>0</v>
      </c>
      <c r="D397" s="872">
        <v>0</v>
      </c>
      <c r="H397" s="298"/>
    </row>
    <row r="398" spans="1:8">
      <c r="A398" s="301" t="s">
        <v>5408</v>
      </c>
      <c r="B398" s="305" t="s">
        <v>5409</v>
      </c>
      <c r="C398" s="872">
        <v>0</v>
      </c>
      <c r="D398" s="872">
        <v>0</v>
      </c>
      <c r="H398" s="298"/>
    </row>
    <row r="399" spans="1:8">
      <c r="A399" s="301" t="s">
        <v>5410</v>
      </c>
      <c r="B399" s="305" t="s">
        <v>5411</v>
      </c>
      <c r="C399" s="872">
        <v>2</v>
      </c>
      <c r="D399" s="872">
        <v>2</v>
      </c>
      <c r="H399" s="298"/>
    </row>
    <row r="400" spans="1:8">
      <c r="A400" s="301" t="s">
        <v>5412</v>
      </c>
      <c r="B400" s="305" t="s">
        <v>5413</v>
      </c>
      <c r="C400" s="872">
        <v>0</v>
      </c>
      <c r="D400" s="872">
        <v>0</v>
      </c>
      <c r="H400" s="298"/>
    </row>
    <row r="401" spans="1:8">
      <c r="A401" s="301" t="s">
        <v>5414</v>
      </c>
      <c r="B401" s="305" t="s">
        <v>5415</v>
      </c>
      <c r="C401" s="872">
        <v>1</v>
      </c>
      <c r="D401" s="872">
        <v>1</v>
      </c>
      <c r="H401" s="298"/>
    </row>
    <row r="402" spans="1:8">
      <c r="A402" s="301" t="s">
        <v>5416</v>
      </c>
      <c r="B402" s="305" t="s">
        <v>5417</v>
      </c>
      <c r="C402" s="872">
        <v>0</v>
      </c>
      <c r="D402" s="872">
        <v>0</v>
      </c>
      <c r="H402" s="298"/>
    </row>
    <row r="403" spans="1:8">
      <c r="A403" s="301" t="s">
        <v>5418</v>
      </c>
      <c r="B403" s="305" t="s">
        <v>3667</v>
      </c>
      <c r="C403" s="872">
        <v>3</v>
      </c>
      <c r="D403" s="872">
        <v>3</v>
      </c>
      <c r="H403" s="298"/>
    </row>
    <row r="404" spans="1:8">
      <c r="A404" s="301" t="s">
        <v>3668</v>
      </c>
      <c r="B404" s="305" t="s">
        <v>3669</v>
      </c>
      <c r="C404" s="872">
        <v>0</v>
      </c>
      <c r="D404" s="872">
        <v>0</v>
      </c>
      <c r="H404" s="298"/>
    </row>
    <row r="405" spans="1:8">
      <c r="A405" s="301" t="s">
        <v>3670</v>
      </c>
      <c r="B405" s="305" t="s">
        <v>3671</v>
      </c>
      <c r="C405" s="872">
        <v>1</v>
      </c>
      <c r="D405" s="872">
        <v>1</v>
      </c>
      <c r="H405" s="298"/>
    </row>
    <row r="406" spans="1:8">
      <c r="A406" s="301" t="s">
        <v>3672</v>
      </c>
      <c r="B406" s="305" t="s">
        <v>3673</v>
      </c>
      <c r="C406" s="872">
        <v>3</v>
      </c>
      <c r="D406" s="872">
        <v>3</v>
      </c>
      <c r="H406" s="298"/>
    </row>
    <row r="407" spans="1:8">
      <c r="A407" s="301" t="s">
        <v>3674</v>
      </c>
      <c r="B407" s="305" t="s">
        <v>3675</v>
      </c>
      <c r="C407" s="872">
        <v>21</v>
      </c>
      <c r="D407" s="872">
        <v>21</v>
      </c>
      <c r="H407" s="298"/>
    </row>
    <row r="408" spans="1:8">
      <c r="A408" s="301" t="s">
        <v>3676</v>
      </c>
      <c r="B408" s="305" t="s">
        <v>3677</v>
      </c>
      <c r="C408" s="872">
        <v>0</v>
      </c>
      <c r="D408" s="872">
        <v>0</v>
      </c>
      <c r="H408" s="298"/>
    </row>
    <row r="409" spans="1:8">
      <c r="A409" s="301" t="s">
        <v>3678</v>
      </c>
      <c r="B409" s="305" t="s">
        <v>3679</v>
      </c>
      <c r="C409" s="872">
        <v>1</v>
      </c>
      <c r="D409" s="872">
        <v>1</v>
      </c>
      <c r="H409" s="298"/>
    </row>
    <row r="410" spans="1:8">
      <c r="A410" s="301" t="s">
        <v>3680</v>
      </c>
      <c r="B410" s="305" t="s">
        <v>3681</v>
      </c>
      <c r="C410" s="872">
        <v>3</v>
      </c>
      <c r="D410" s="872">
        <v>3</v>
      </c>
      <c r="H410" s="298"/>
    </row>
    <row r="411" spans="1:8">
      <c r="A411" s="301" t="s">
        <v>3682</v>
      </c>
      <c r="B411" s="302" t="s">
        <v>3683</v>
      </c>
      <c r="C411" s="872">
        <v>0</v>
      </c>
      <c r="D411" s="872">
        <v>0</v>
      </c>
      <c r="H411" s="298"/>
    </row>
    <row r="412" spans="1:8">
      <c r="A412" s="301" t="s">
        <v>3684</v>
      </c>
      <c r="B412" s="302" t="s">
        <v>3685</v>
      </c>
      <c r="C412" s="872">
        <v>8</v>
      </c>
      <c r="D412" s="872">
        <v>8</v>
      </c>
      <c r="H412" s="298"/>
    </row>
    <row r="413" spans="1:8">
      <c r="A413" s="301" t="s">
        <v>3686</v>
      </c>
      <c r="B413" s="302" t="s">
        <v>3687</v>
      </c>
      <c r="C413" s="872">
        <v>2</v>
      </c>
      <c r="D413" s="872">
        <v>2</v>
      </c>
      <c r="H413" s="298"/>
    </row>
    <row r="414" spans="1:8">
      <c r="A414" s="301" t="s">
        <v>3688</v>
      </c>
      <c r="B414" s="302" t="s">
        <v>3689</v>
      </c>
      <c r="C414" s="872">
        <v>4</v>
      </c>
      <c r="D414" s="872">
        <v>4</v>
      </c>
      <c r="H414" s="298"/>
    </row>
    <row r="415" spans="1:8">
      <c r="A415" s="301" t="s">
        <v>3690</v>
      </c>
      <c r="B415" s="302" t="s">
        <v>3691</v>
      </c>
      <c r="C415" s="872">
        <v>0</v>
      </c>
      <c r="D415" s="872">
        <v>0</v>
      </c>
      <c r="H415" s="298"/>
    </row>
    <row r="416" spans="1:8">
      <c r="A416" s="301" t="s">
        <v>3692</v>
      </c>
      <c r="B416" s="302" t="s">
        <v>3693</v>
      </c>
      <c r="C416" s="872">
        <v>17</v>
      </c>
      <c r="D416" s="872">
        <v>17</v>
      </c>
      <c r="H416" s="298"/>
    </row>
    <row r="417" spans="1:8">
      <c r="A417" s="301" t="s">
        <v>3694</v>
      </c>
      <c r="B417" s="313" t="s">
        <v>3695</v>
      </c>
      <c r="C417" s="872">
        <v>0</v>
      </c>
      <c r="D417" s="872">
        <v>0</v>
      </c>
      <c r="H417" s="298"/>
    </row>
    <row r="418" spans="1:8">
      <c r="A418" s="301" t="s">
        <v>3696</v>
      </c>
      <c r="B418" s="302" t="s">
        <v>3697</v>
      </c>
      <c r="C418" s="872">
        <v>3</v>
      </c>
      <c r="D418" s="872">
        <v>3</v>
      </c>
      <c r="H418" s="298"/>
    </row>
    <row r="419" spans="1:8">
      <c r="A419" s="301" t="s">
        <v>3698</v>
      </c>
      <c r="B419" s="302" t="s">
        <v>3699</v>
      </c>
      <c r="C419" s="872">
        <v>24</v>
      </c>
      <c r="D419" s="872">
        <v>24</v>
      </c>
      <c r="H419" s="298"/>
    </row>
    <row r="420" spans="1:8">
      <c r="A420" s="301" t="s">
        <v>3700</v>
      </c>
      <c r="B420" s="302" t="s">
        <v>3701</v>
      </c>
      <c r="C420" s="872">
        <v>0</v>
      </c>
      <c r="D420" s="872">
        <v>0</v>
      </c>
      <c r="H420" s="298"/>
    </row>
    <row r="421" spans="1:8">
      <c r="A421" s="301" t="s">
        <v>3702</v>
      </c>
      <c r="B421" s="302" t="s">
        <v>3703</v>
      </c>
      <c r="C421" s="872">
        <v>3</v>
      </c>
      <c r="D421" s="872">
        <v>3</v>
      </c>
      <c r="H421" s="298"/>
    </row>
    <row r="422" spans="1:8">
      <c r="A422" s="301" t="s">
        <v>3704</v>
      </c>
      <c r="B422" s="302" t="s">
        <v>5444</v>
      </c>
      <c r="C422" s="872">
        <v>0</v>
      </c>
      <c r="D422" s="872">
        <v>0</v>
      </c>
      <c r="H422" s="298"/>
    </row>
    <row r="423" spans="1:8">
      <c r="A423" s="301" t="s">
        <v>5445</v>
      </c>
      <c r="B423" s="302" t="s">
        <v>5446</v>
      </c>
      <c r="C423" s="872">
        <v>0</v>
      </c>
      <c r="D423" s="872">
        <v>0</v>
      </c>
      <c r="H423" s="298"/>
    </row>
    <row r="424" spans="1:8">
      <c r="A424" s="301" t="s">
        <v>5447</v>
      </c>
      <c r="B424" s="302" t="s">
        <v>5448</v>
      </c>
      <c r="C424" s="872">
        <v>1</v>
      </c>
      <c r="D424" s="872">
        <v>1</v>
      </c>
      <c r="H424" s="298"/>
    </row>
    <row r="425" spans="1:8">
      <c r="A425" s="301" t="s">
        <v>5449</v>
      </c>
      <c r="B425" s="302" t="s">
        <v>3717</v>
      </c>
      <c r="C425" s="872">
        <v>11</v>
      </c>
      <c r="D425" s="872">
        <v>11</v>
      </c>
      <c r="H425" s="298"/>
    </row>
    <row r="426" spans="1:8">
      <c r="A426" s="301" t="s">
        <v>3718</v>
      </c>
      <c r="B426" s="302" t="s">
        <v>3719</v>
      </c>
      <c r="C426" s="872">
        <v>0</v>
      </c>
      <c r="D426" s="872">
        <v>0</v>
      </c>
      <c r="H426" s="298"/>
    </row>
    <row r="427" spans="1:8">
      <c r="A427" s="301" t="s">
        <v>3720</v>
      </c>
      <c r="B427" s="302" t="s">
        <v>3721</v>
      </c>
      <c r="C427" s="872">
        <v>1</v>
      </c>
      <c r="D427" s="872">
        <v>1</v>
      </c>
      <c r="H427" s="298"/>
    </row>
    <row r="428" spans="1:8" ht="18.75">
      <c r="A428" s="299">
        <v>9</v>
      </c>
      <c r="B428" s="307" t="s">
        <v>3722</v>
      </c>
      <c r="C428" s="790"/>
      <c r="D428" s="790"/>
      <c r="H428" s="298"/>
    </row>
    <row r="429" spans="1:8">
      <c r="A429" s="301" t="s">
        <v>3723</v>
      </c>
      <c r="B429" s="313" t="s">
        <v>3724</v>
      </c>
      <c r="C429" s="872">
        <v>0</v>
      </c>
      <c r="D429" s="872">
        <v>0</v>
      </c>
      <c r="H429" s="298"/>
    </row>
    <row r="430" spans="1:8">
      <c r="A430" s="301" t="s">
        <v>3725</v>
      </c>
      <c r="B430" s="313" t="s">
        <v>3726</v>
      </c>
      <c r="C430" s="872">
        <v>0</v>
      </c>
      <c r="D430" s="872">
        <v>0</v>
      </c>
      <c r="H430" s="298"/>
    </row>
    <row r="431" spans="1:8">
      <c r="A431" s="301" t="s">
        <v>3727</v>
      </c>
      <c r="B431" s="313" t="s">
        <v>3728</v>
      </c>
      <c r="C431" s="872">
        <v>2</v>
      </c>
      <c r="D431" s="872">
        <v>2</v>
      </c>
      <c r="H431" s="298"/>
    </row>
    <row r="432" spans="1:8">
      <c r="A432" s="301" t="s">
        <v>3729</v>
      </c>
      <c r="B432" s="302" t="s">
        <v>3730</v>
      </c>
      <c r="C432" s="872">
        <v>5</v>
      </c>
      <c r="D432" s="872">
        <v>5</v>
      </c>
      <c r="H432" s="298"/>
    </row>
    <row r="433" spans="1:8">
      <c r="A433" s="301" t="s">
        <v>3731</v>
      </c>
      <c r="B433" s="302" t="s">
        <v>3232</v>
      </c>
      <c r="C433" s="872">
        <v>0</v>
      </c>
      <c r="D433" s="872">
        <v>0</v>
      </c>
      <c r="H433" s="298"/>
    </row>
    <row r="434" spans="1:8">
      <c r="A434" s="301" t="s">
        <v>3233</v>
      </c>
      <c r="B434" s="302" t="s">
        <v>3234</v>
      </c>
      <c r="C434" s="872">
        <v>5</v>
      </c>
      <c r="D434" s="872">
        <v>5</v>
      </c>
      <c r="H434" s="298"/>
    </row>
    <row r="435" spans="1:8">
      <c r="A435" s="301" t="s">
        <v>3235</v>
      </c>
      <c r="B435" s="302" t="s">
        <v>3236</v>
      </c>
      <c r="C435" s="872">
        <v>14</v>
      </c>
      <c r="D435" s="872">
        <v>14</v>
      </c>
      <c r="H435" s="298"/>
    </row>
    <row r="436" spans="1:8">
      <c r="A436" s="301" t="s">
        <v>3237</v>
      </c>
      <c r="B436" s="302" t="s">
        <v>3238</v>
      </c>
      <c r="C436" s="872">
        <v>1</v>
      </c>
      <c r="D436" s="872">
        <v>1</v>
      </c>
      <c r="H436" s="298"/>
    </row>
    <row r="437" spans="1:8">
      <c r="A437" s="301" t="s">
        <v>3239</v>
      </c>
      <c r="B437" s="302" t="s">
        <v>3240</v>
      </c>
      <c r="C437" s="872">
        <v>139</v>
      </c>
      <c r="D437" s="872">
        <v>139</v>
      </c>
      <c r="H437" s="298"/>
    </row>
    <row r="438" spans="1:8">
      <c r="A438" s="301" t="s">
        <v>3241</v>
      </c>
      <c r="B438" s="302" t="s">
        <v>3242</v>
      </c>
      <c r="C438" s="872">
        <v>0</v>
      </c>
      <c r="D438" s="872">
        <v>0</v>
      </c>
      <c r="H438" s="298"/>
    </row>
    <row r="439" spans="1:8" ht="25.5">
      <c r="A439" s="301" t="s">
        <v>3243</v>
      </c>
      <c r="B439" s="302" t="s">
        <v>3244</v>
      </c>
      <c r="C439" s="872">
        <v>0</v>
      </c>
      <c r="D439" s="872">
        <v>0</v>
      </c>
      <c r="H439" s="298"/>
    </row>
    <row r="440" spans="1:8">
      <c r="A440" s="301" t="s">
        <v>3245</v>
      </c>
      <c r="B440" s="302" t="s">
        <v>3246</v>
      </c>
      <c r="C440" s="872">
        <v>0</v>
      </c>
      <c r="D440" s="872">
        <v>0</v>
      </c>
      <c r="H440" s="298"/>
    </row>
    <row r="441" spans="1:8" ht="25.5">
      <c r="A441" s="301" t="s">
        <v>3247</v>
      </c>
      <c r="B441" s="302" t="s">
        <v>3248</v>
      </c>
      <c r="C441" s="872">
        <v>0</v>
      </c>
      <c r="D441" s="872">
        <v>0</v>
      </c>
      <c r="H441" s="298"/>
    </row>
    <row r="442" spans="1:8" ht="25.5">
      <c r="A442" s="301" t="s">
        <v>3249</v>
      </c>
      <c r="B442" s="302" t="s">
        <v>3250</v>
      </c>
      <c r="C442" s="872">
        <v>0</v>
      </c>
      <c r="D442" s="872">
        <v>0</v>
      </c>
      <c r="H442" s="298"/>
    </row>
    <row r="443" spans="1:8">
      <c r="A443" s="301" t="s">
        <v>3251</v>
      </c>
      <c r="B443" s="302" t="s">
        <v>3252</v>
      </c>
      <c r="C443" s="872">
        <v>0</v>
      </c>
      <c r="D443" s="872">
        <v>0</v>
      </c>
      <c r="H443" s="298"/>
    </row>
    <row r="444" spans="1:8">
      <c r="A444" s="301" t="s">
        <v>3253</v>
      </c>
      <c r="B444" s="302" t="s">
        <v>3254</v>
      </c>
      <c r="C444" s="872">
        <v>1</v>
      </c>
      <c r="D444" s="872">
        <v>1</v>
      </c>
      <c r="H444" s="298"/>
    </row>
    <row r="445" spans="1:8">
      <c r="A445" s="301" t="s">
        <v>3255</v>
      </c>
      <c r="B445" s="302" t="s">
        <v>3256</v>
      </c>
      <c r="C445" s="872">
        <v>28</v>
      </c>
      <c r="D445" s="872">
        <v>28</v>
      </c>
      <c r="H445" s="298"/>
    </row>
    <row r="446" spans="1:8">
      <c r="A446" s="301" t="s">
        <v>3257</v>
      </c>
      <c r="B446" s="302" t="s">
        <v>3258</v>
      </c>
      <c r="C446" s="872">
        <v>7</v>
      </c>
      <c r="D446" s="872">
        <v>7</v>
      </c>
      <c r="H446" s="298"/>
    </row>
    <row r="447" spans="1:8">
      <c r="A447" s="301" t="s">
        <v>3259</v>
      </c>
      <c r="B447" s="302" t="s">
        <v>3260</v>
      </c>
      <c r="C447" s="872">
        <v>3</v>
      </c>
      <c r="D447" s="872">
        <v>3</v>
      </c>
      <c r="H447" s="298"/>
    </row>
    <row r="448" spans="1:8">
      <c r="A448" s="301" t="s">
        <v>3261</v>
      </c>
      <c r="B448" s="302" t="s">
        <v>3262</v>
      </c>
      <c r="C448" s="872">
        <v>3</v>
      </c>
      <c r="D448" s="872">
        <v>3</v>
      </c>
      <c r="H448" s="298"/>
    </row>
    <row r="449" spans="1:8">
      <c r="A449" s="301" t="s">
        <v>3263</v>
      </c>
      <c r="B449" s="313" t="s">
        <v>3264</v>
      </c>
      <c r="C449" s="872">
        <v>1</v>
      </c>
      <c r="D449" s="872">
        <v>1</v>
      </c>
      <c r="H449" s="298"/>
    </row>
    <row r="450" spans="1:8">
      <c r="A450" s="301" t="s">
        <v>3265</v>
      </c>
      <c r="B450" s="313" t="s">
        <v>3266</v>
      </c>
      <c r="C450" s="872">
        <v>2</v>
      </c>
      <c r="D450" s="872">
        <v>2</v>
      </c>
      <c r="H450" s="298"/>
    </row>
    <row r="451" spans="1:8">
      <c r="A451" s="301" t="s">
        <v>3267</v>
      </c>
      <c r="B451" s="302" t="s">
        <v>3268</v>
      </c>
      <c r="C451" s="872">
        <v>4</v>
      </c>
      <c r="D451" s="872">
        <v>4</v>
      </c>
      <c r="H451" s="298"/>
    </row>
    <row r="452" spans="1:8">
      <c r="A452" s="301" t="s">
        <v>3269</v>
      </c>
      <c r="B452" s="302" t="s">
        <v>3270</v>
      </c>
      <c r="C452" s="872">
        <v>37</v>
      </c>
      <c r="D452" s="872">
        <v>37</v>
      </c>
      <c r="H452" s="298"/>
    </row>
    <row r="453" spans="1:8">
      <c r="A453" s="301" t="s">
        <v>3271</v>
      </c>
      <c r="B453" s="302" t="s">
        <v>3272</v>
      </c>
      <c r="C453" s="872">
        <v>1</v>
      </c>
      <c r="D453" s="872">
        <v>1</v>
      </c>
      <c r="H453" s="298"/>
    </row>
    <row r="454" spans="1:8">
      <c r="A454" s="301" t="s">
        <v>3273</v>
      </c>
      <c r="B454" s="302" t="s">
        <v>3274</v>
      </c>
      <c r="C454" s="872">
        <v>16</v>
      </c>
      <c r="D454" s="872">
        <v>16</v>
      </c>
      <c r="H454" s="298"/>
    </row>
    <row r="455" spans="1:8">
      <c r="A455" s="301" t="s">
        <v>3275</v>
      </c>
      <c r="B455" s="302" t="s">
        <v>3276</v>
      </c>
      <c r="C455" s="872">
        <v>36</v>
      </c>
      <c r="D455" s="872">
        <v>36</v>
      </c>
      <c r="H455" s="298"/>
    </row>
    <row r="456" spans="1:8">
      <c r="A456" s="301" t="s">
        <v>3277</v>
      </c>
      <c r="B456" s="302" t="s">
        <v>3278</v>
      </c>
      <c r="C456" s="872">
        <v>69</v>
      </c>
      <c r="D456" s="872">
        <v>69</v>
      </c>
      <c r="H456" s="298"/>
    </row>
    <row r="457" spans="1:8">
      <c r="A457" s="301" t="s">
        <v>3279</v>
      </c>
      <c r="B457" s="302" t="s">
        <v>3280</v>
      </c>
      <c r="C457" s="872">
        <v>0</v>
      </c>
      <c r="D457" s="872">
        <v>0</v>
      </c>
      <c r="H457" s="298"/>
    </row>
    <row r="458" spans="1:8">
      <c r="A458" s="301" t="s">
        <v>3281</v>
      </c>
      <c r="B458" s="302" t="s">
        <v>3282</v>
      </c>
      <c r="C458" s="872">
        <v>5</v>
      </c>
      <c r="D458" s="872">
        <v>5</v>
      </c>
      <c r="H458" s="298"/>
    </row>
    <row r="459" spans="1:8">
      <c r="A459" s="301" t="s">
        <v>3283</v>
      </c>
      <c r="B459" s="302" t="s">
        <v>3284</v>
      </c>
      <c r="C459" s="872">
        <v>0</v>
      </c>
      <c r="D459" s="872">
        <v>0</v>
      </c>
      <c r="H459" s="298"/>
    </row>
    <row r="460" spans="1:8">
      <c r="A460" s="301" t="s">
        <v>3285</v>
      </c>
      <c r="B460" s="302" t="s">
        <v>3286</v>
      </c>
      <c r="C460" s="872">
        <v>0</v>
      </c>
      <c r="D460" s="872">
        <v>0</v>
      </c>
      <c r="H460" s="298"/>
    </row>
    <row r="461" spans="1:8">
      <c r="A461" s="301" t="s">
        <v>3287</v>
      </c>
      <c r="B461" s="302" t="s">
        <v>3288</v>
      </c>
      <c r="C461" s="872">
        <v>2</v>
      </c>
      <c r="D461" s="872">
        <v>2</v>
      </c>
      <c r="H461" s="298"/>
    </row>
    <row r="462" spans="1:8">
      <c r="A462" s="301" t="s">
        <v>3289</v>
      </c>
      <c r="B462" s="302" t="s">
        <v>3290</v>
      </c>
      <c r="C462" s="872">
        <v>0</v>
      </c>
      <c r="D462" s="872">
        <v>0</v>
      </c>
      <c r="H462" s="298"/>
    </row>
    <row r="463" spans="1:8" ht="37.5">
      <c r="A463" s="299">
        <v>10</v>
      </c>
      <c r="B463" s="307" t="s">
        <v>3291</v>
      </c>
      <c r="C463" s="788"/>
      <c r="D463" s="788"/>
      <c r="H463" s="298"/>
    </row>
    <row r="464" spans="1:8">
      <c r="A464" s="301" t="s">
        <v>3292</v>
      </c>
      <c r="B464" s="302" t="s">
        <v>3293</v>
      </c>
      <c r="C464" s="872">
        <v>0</v>
      </c>
      <c r="D464" s="872">
        <v>0</v>
      </c>
      <c r="H464" s="298"/>
    </row>
    <row r="465" spans="1:8">
      <c r="A465" s="301" t="s">
        <v>3294</v>
      </c>
      <c r="B465" s="302" t="s">
        <v>3295</v>
      </c>
      <c r="C465" s="872">
        <v>0</v>
      </c>
      <c r="D465" s="872">
        <v>0</v>
      </c>
      <c r="H465" s="298"/>
    </row>
    <row r="466" spans="1:8">
      <c r="A466" s="301" t="s">
        <v>3296</v>
      </c>
      <c r="B466" s="313" t="s">
        <v>3297</v>
      </c>
      <c r="C466" s="872">
        <v>0</v>
      </c>
      <c r="D466" s="872">
        <v>0</v>
      </c>
      <c r="H466" s="298"/>
    </row>
    <row r="467" spans="1:8">
      <c r="A467" s="301" t="s">
        <v>3298</v>
      </c>
      <c r="B467" s="313" t="s">
        <v>3299</v>
      </c>
      <c r="C467" s="872">
        <v>0</v>
      </c>
      <c r="D467" s="872">
        <v>0</v>
      </c>
      <c r="H467" s="298"/>
    </row>
    <row r="468" spans="1:8">
      <c r="A468" s="301" t="s">
        <v>3300</v>
      </c>
      <c r="B468" s="302" t="s">
        <v>3301</v>
      </c>
      <c r="C468" s="872">
        <v>0</v>
      </c>
      <c r="D468" s="872">
        <v>0</v>
      </c>
      <c r="H468" s="298"/>
    </row>
    <row r="469" spans="1:8">
      <c r="A469" s="301" t="s">
        <v>3302</v>
      </c>
      <c r="B469" s="313" t="s">
        <v>3303</v>
      </c>
      <c r="C469" s="872">
        <v>0</v>
      </c>
      <c r="D469" s="872">
        <v>0</v>
      </c>
      <c r="H469" s="298"/>
    </row>
    <row r="470" spans="1:8">
      <c r="A470" s="301" t="s">
        <v>3304</v>
      </c>
      <c r="B470" s="313" t="s">
        <v>3305</v>
      </c>
      <c r="C470" s="872">
        <v>0</v>
      </c>
      <c r="D470" s="872">
        <v>0</v>
      </c>
      <c r="H470" s="298"/>
    </row>
    <row r="471" spans="1:8">
      <c r="A471" s="301" t="s">
        <v>3306</v>
      </c>
      <c r="B471" s="313" t="s">
        <v>3307</v>
      </c>
      <c r="C471" s="872">
        <v>0</v>
      </c>
      <c r="D471" s="872">
        <v>0</v>
      </c>
      <c r="H471" s="298"/>
    </row>
    <row r="472" spans="1:8">
      <c r="A472" s="301" t="s">
        <v>3308</v>
      </c>
      <c r="B472" s="313" t="s">
        <v>3309</v>
      </c>
      <c r="C472" s="872">
        <v>0</v>
      </c>
      <c r="D472" s="872">
        <v>0</v>
      </c>
      <c r="H472" s="298"/>
    </row>
    <row r="473" spans="1:8">
      <c r="A473" s="301" t="s">
        <v>3310</v>
      </c>
      <c r="B473" s="313" t="s">
        <v>3311</v>
      </c>
      <c r="C473" s="872">
        <v>0</v>
      </c>
      <c r="D473" s="872">
        <v>0</v>
      </c>
      <c r="H473" s="298"/>
    </row>
    <row r="474" spans="1:8">
      <c r="A474" s="301" t="s">
        <v>3312</v>
      </c>
      <c r="B474" s="313" t="s">
        <v>3313</v>
      </c>
      <c r="C474" s="872">
        <v>0</v>
      </c>
      <c r="D474" s="872">
        <v>0</v>
      </c>
      <c r="H474" s="298"/>
    </row>
    <row r="475" spans="1:8">
      <c r="A475" s="301" t="s">
        <v>3314</v>
      </c>
      <c r="B475" s="302" t="s">
        <v>3315</v>
      </c>
      <c r="C475" s="872">
        <v>0</v>
      </c>
      <c r="D475" s="872">
        <v>0</v>
      </c>
      <c r="H475" s="298"/>
    </row>
    <row r="476" spans="1:8">
      <c r="A476" s="301" t="s">
        <v>3316</v>
      </c>
      <c r="B476" s="302" t="s">
        <v>3317</v>
      </c>
      <c r="C476" s="872">
        <v>0</v>
      </c>
      <c r="D476" s="872">
        <v>0</v>
      </c>
      <c r="H476" s="298"/>
    </row>
    <row r="477" spans="1:8" ht="25.5">
      <c r="A477" s="301" t="s">
        <v>3318</v>
      </c>
      <c r="B477" s="313" t="s">
        <v>3319</v>
      </c>
      <c r="C477" s="872">
        <v>0</v>
      </c>
      <c r="D477" s="872">
        <v>0</v>
      </c>
      <c r="H477" s="298"/>
    </row>
    <row r="478" spans="1:8" ht="25.5">
      <c r="A478" s="301" t="s">
        <v>3320</v>
      </c>
      <c r="B478" s="313" t="s">
        <v>3321</v>
      </c>
      <c r="C478" s="872">
        <v>0</v>
      </c>
      <c r="D478" s="872">
        <v>0</v>
      </c>
      <c r="H478" s="298"/>
    </row>
    <row r="479" spans="1:8">
      <c r="A479" s="301" t="s">
        <v>3322</v>
      </c>
      <c r="B479" s="313" t="s">
        <v>3323</v>
      </c>
      <c r="C479" s="872">
        <v>0</v>
      </c>
      <c r="D479" s="872">
        <v>0</v>
      </c>
      <c r="H479" s="298"/>
    </row>
    <row r="480" spans="1:8">
      <c r="A480" s="301" t="s">
        <v>3324</v>
      </c>
      <c r="B480" s="313" t="s">
        <v>3325</v>
      </c>
      <c r="C480" s="872">
        <v>0</v>
      </c>
      <c r="D480" s="872">
        <v>0</v>
      </c>
      <c r="H480" s="298"/>
    </row>
    <row r="481" spans="1:8">
      <c r="A481" s="301" t="s">
        <v>3326</v>
      </c>
      <c r="B481" s="313" t="s">
        <v>3327</v>
      </c>
      <c r="C481" s="872">
        <v>0</v>
      </c>
      <c r="D481" s="872">
        <v>0</v>
      </c>
      <c r="H481" s="298"/>
    </row>
    <row r="482" spans="1:8">
      <c r="A482" s="301" t="s">
        <v>3328</v>
      </c>
      <c r="B482" s="313" t="s">
        <v>3329</v>
      </c>
      <c r="C482" s="872">
        <v>0</v>
      </c>
      <c r="D482" s="872">
        <v>0</v>
      </c>
      <c r="H482" s="298"/>
    </row>
    <row r="483" spans="1:8">
      <c r="A483" s="301" t="s">
        <v>3330</v>
      </c>
      <c r="B483" s="302" t="s">
        <v>3331</v>
      </c>
      <c r="C483" s="872">
        <v>7</v>
      </c>
      <c r="D483" s="872">
        <v>7</v>
      </c>
      <c r="H483" s="298"/>
    </row>
    <row r="484" spans="1:8">
      <c r="A484" s="301" t="s">
        <v>3332</v>
      </c>
      <c r="B484" s="302" t="s">
        <v>3333</v>
      </c>
      <c r="C484" s="872">
        <v>18</v>
      </c>
      <c r="D484" s="872">
        <v>18</v>
      </c>
      <c r="H484" s="298"/>
    </row>
    <row r="485" spans="1:8">
      <c r="A485" s="301" t="s">
        <v>3334</v>
      </c>
      <c r="B485" s="302" t="s">
        <v>3335</v>
      </c>
      <c r="C485" s="872">
        <v>1</v>
      </c>
      <c r="D485" s="872">
        <v>1</v>
      </c>
      <c r="H485" s="298"/>
    </row>
    <row r="486" spans="1:8">
      <c r="A486" s="301" t="s">
        <v>3336</v>
      </c>
      <c r="B486" s="302" t="s">
        <v>3337</v>
      </c>
      <c r="C486" s="872">
        <v>12</v>
      </c>
      <c r="D486" s="872">
        <v>12</v>
      </c>
      <c r="H486" s="298"/>
    </row>
    <row r="487" spans="1:8">
      <c r="A487" s="301" t="s">
        <v>3338</v>
      </c>
      <c r="B487" s="302" t="s">
        <v>3339</v>
      </c>
      <c r="C487" s="872">
        <v>23</v>
      </c>
      <c r="D487" s="872">
        <v>23</v>
      </c>
      <c r="H487" s="298"/>
    </row>
    <row r="488" spans="1:8">
      <c r="A488" s="301" t="s">
        <v>3340</v>
      </c>
      <c r="B488" s="313" t="s">
        <v>3341</v>
      </c>
      <c r="C488" s="872">
        <v>0</v>
      </c>
      <c r="D488" s="872">
        <v>0</v>
      </c>
      <c r="H488" s="298"/>
    </row>
    <row r="489" spans="1:8">
      <c r="A489" s="301" t="s">
        <v>3342</v>
      </c>
      <c r="B489" s="313" t="s">
        <v>3343</v>
      </c>
      <c r="C489" s="872">
        <v>0</v>
      </c>
      <c r="D489" s="872">
        <v>0</v>
      </c>
      <c r="H489" s="298"/>
    </row>
    <row r="490" spans="1:8">
      <c r="A490" s="301" t="s">
        <v>3344</v>
      </c>
      <c r="B490" s="302" t="s">
        <v>3345</v>
      </c>
      <c r="C490" s="872">
        <v>1</v>
      </c>
      <c r="D490" s="872">
        <v>1</v>
      </c>
      <c r="H490" s="298"/>
    </row>
    <row r="491" spans="1:8">
      <c r="A491" s="301" t="s">
        <v>3346</v>
      </c>
      <c r="B491" s="302" t="s">
        <v>3347</v>
      </c>
      <c r="C491" s="872">
        <v>7</v>
      </c>
      <c r="D491" s="872">
        <v>7</v>
      </c>
      <c r="H491" s="298"/>
    </row>
    <row r="492" spans="1:8" ht="18.75">
      <c r="A492" s="299">
        <v>11</v>
      </c>
      <c r="B492" s="307" t="s">
        <v>3348</v>
      </c>
      <c r="C492" s="790"/>
      <c r="D492" s="790"/>
      <c r="H492" s="298"/>
    </row>
    <row r="493" spans="1:8">
      <c r="A493" s="301" t="s">
        <v>3349</v>
      </c>
      <c r="B493" s="302" t="s">
        <v>3350</v>
      </c>
      <c r="C493" s="872">
        <v>0</v>
      </c>
      <c r="D493" s="872">
        <v>0</v>
      </c>
      <c r="H493" s="298"/>
    </row>
    <row r="494" spans="1:8">
      <c r="A494" s="301" t="s">
        <v>3351</v>
      </c>
      <c r="B494" s="302" t="s">
        <v>3352</v>
      </c>
      <c r="C494" s="872">
        <v>0</v>
      </c>
      <c r="D494" s="872">
        <v>0</v>
      </c>
      <c r="H494" s="298"/>
    </row>
    <row r="495" spans="1:8">
      <c r="A495" s="301" t="s">
        <v>3353</v>
      </c>
      <c r="B495" s="302" t="s">
        <v>3354</v>
      </c>
      <c r="C495" s="872">
        <v>0</v>
      </c>
      <c r="D495" s="872">
        <v>0</v>
      </c>
      <c r="H495" s="298"/>
    </row>
    <row r="496" spans="1:8">
      <c r="A496" s="301" t="s">
        <v>3355</v>
      </c>
      <c r="B496" s="302" t="s">
        <v>3356</v>
      </c>
      <c r="C496" s="872">
        <v>0</v>
      </c>
      <c r="D496" s="872">
        <v>0</v>
      </c>
      <c r="H496" s="298"/>
    </row>
    <row r="497" spans="1:8" ht="25.5">
      <c r="A497" s="301" t="s">
        <v>3357</v>
      </c>
      <c r="B497" s="302" t="s">
        <v>3358</v>
      </c>
      <c r="C497" s="872">
        <v>3</v>
      </c>
      <c r="D497" s="872">
        <v>3</v>
      </c>
      <c r="H497" s="298"/>
    </row>
    <row r="498" spans="1:8" ht="25.5">
      <c r="A498" s="301" t="s">
        <v>3359</v>
      </c>
      <c r="B498" s="302" t="s">
        <v>1670</v>
      </c>
      <c r="C498" s="872">
        <v>2</v>
      </c>
      <c r="D498" s="872">
        <v>2</v>
      </c>
      <c r="H498" s="298"/>
    </row>
    <row r="499" spans="1:8" ht="25.5">
      <c r="A499" s="301" t="s">
        <v>1671</v>
      </c>
      <c r="B499" s="302" t="s">
        <v>1672</v>
      </c>
      <c r="C499" s="872">
        <v>4</v>
      </c>
      <c r="D499" s="872">
        <v>4</v>
      </c>
      <c r="H499" s="298"/>
    </row>
    <row r="500" spans="1:8">
      <c r="A500" s="301" t="s">
        <v>1673</v>
      </c>
      <c r="B500" s="302" t="s">
        <v>1674</v>
      </c>
      <c r="C500" s="872">
        <v>12</v>
      </c>
      <c r="D500" s="872">
        <v>12</v>
      </c>
      <c r="H500" s="298"/>
    </row>
    <row r="501" spans="1:8">
      <c r="A501" s="301" t="s">
        <v>1675</v>
      </c>
      <c r="B501" s="302" t="s">
        <v>1676</v>
      </c>
      <c r="C501" s="872">
        <v>0</v>
      </c>
      <c r="D501" s="872">
        <v>0</v>
      </c>
      <c r="H501" s="298"/>
    </row>
    <row r="502" spans="1:8">
      <c r="A502" s="301" t="s">
        <v>1677</v>
      </c>
      <c r="B502" s="302" t="s">
        <v>1678</v>
      </c>
      <c r="C502" s="872">
        <v>0</v>
      </c>
      <c r="D502" s="872">
        <v>0</v>
      </c>
      <c r="H502" s="298"/>
    </row>
    <row r="503" spans="1:8">
      <c r="A503" s="301" t="s">
        <v>1679</v>
      </c>
      <c r="B503" s="302" t="s">
        <v>1680</v>
      </c>
      <c r="C503" s="872">
        <v>2</v>
      </c>
      <c r="D503" s="872">
        <v>2</v>
      </c>
      <c r="H503" s="298"/>
    </row>
    <row r="504" spans="1:8">
      <c r="A504" s="301" t="s">
        <v>1681</v>
      </c>
      <c r="B504" s="302" t="s">
        <v>1682</v>
      </c>
      <c r="C504" s="872">
        <v>2</v>
      </c>
      <c r="D504" s="872">
        <v>2</v>
      </c>
      <c r="H504" s="298"/>
    </row>
    <row r="505" spans="1:8">
      <c r="A505" s="301" t="s">
        <v>1683</v>
      </c>
      <c r="B505" s="302" t="s">
        <v>1684</v>
      </c>
      <c r="C505" s="872">
        <v>1</v>
      </c>
      <c r="D505" s="872">
        <v>1</v>
      </c>
      <c r="H505" s="298"/>
    </row>
    <row r="506" spans="1:8">
      <c r="A506" s="301" t="s">
        <v>1685</v>
      </c>
      <c r="B506" s="302" t="s">
        <v>1686</v>
      </c>
      <c r="C506" s="872">
        <v>13</v>
      </c>
      <c r="D506" s="872">
        <v>13</v>
      </c>
      <c r="H506" s="298"/>
    </row>
    <row r="507" spans="1:8">
      <c r="A507" s="301" t="s">
        <v>1687</v>
      </c>
      <c r="B507" s="302" t="s">
        <v>1688</v>
      </c>
      <c r="C507" s="872">
        <v>0</v>
      </c>
      <c r="D507" s="872">
        <v>0</v>
      </c>
      <c r="H507" s="298"/>
    </row>
    <row r="508" spans="1:8">
      <c r="A508" s="301" t="s">
        <v>1689</v>
      </c>
      <c r="B508" s="302" t="s">
        <v>1690</v>
      </c>
      <c r="C508" s="872">
        <v>0</v>
      </c>
      <c r="D508" s="872">
        <v>0</v>
      </c>
      <c r="H508" s="298"/>
    </row>
    <row r="509" spans="1:8">
      <c r="A509" s="301" t="s">
        <v>1691</v>
      </c>
      <c r="B509" s="302" t="s">
        <v>1692</v>
      </c>
      <c r="C509" s="872">
        <v>2</v>
      </c>
      <c r="D509" s="872">
        <v>2</v>
      </c>
      <c r="H509" s="298"/>
    </row>
    <row r="510" spans="1:8">
      <c r="A510" s="301" t="s">
        <v>1693</v>
      </c>
      <c r="B510" s="302" t="s">
        <v>1694</v>
      </c>
      <c r="C510" s="872">
        <v>1</v>
      </c>
      <c r="D510" s="872">
        <v>1</v>
      </c>
      <c r="H510" s="298"/>
    </row>
    <row r="511" spans="1:8">
      <c r="A511" s="301" t="s">
        <v>3572</v>
      </c>
      <c r="B511" s="302" t="s">
        <v>3573</v>
      </c>
      <c r="C511" s="872">
        <v>5</v>
      </c>
      <c r="D511" s="872">
        <v>5</v>
      </c>
      <c r="H511" s="298"/>
    </row>
    <row r="512" spans="1:8">
      <c r="A512" s="301" t="s">
        <v>3574</v>
      </c>
      <c r="B512" s="302" t="s">
        <v>3575</v>
      </c>
      <c r="C512" s="872">
        <v>0</v>
      </c>
      <c r="D512" s="872">
        <v>0</v>
      </c>
      <c r="H512" s="298"/>
    </row>
    <row r="513" spans="1:8">
      <c r="A513" s="301" t="s">
        <v>3576</v>
      </c>
      <c r="B513" s="302" t="s">
        <v>3577</v>
      </c>
      <c r="C513" s="872">
        <v>2</v>
      </c>
      <c r="D513" s="872">
        <v>2</v>
      </c>
      <c r="H513" s="298"/>
    </row>
    <row r="514" spans="1:8">
      <c r="A514" s="301" t="s">
        <v>3578</v>
      </c>
      <c r="B514" s="302" t="s">
        <v>3579</v>
      </c>
      <c r="C514" s="872">
        <v>0</v>
      </c>
      <c r="D514" s="872">
        <v>0</v>
      </c>
      <c r="H514" s="298"/>
    </row>
    <row r="515" spans="1:8">
      <c r="A515" s="301" t="s">
        <v>3580</v>
      </c>
      <c r="B515" s="302" t="s">
        <v>3581</v>
      </c>
      <c r="C515" s="872">
        <v>1</v>
      </c>
      <c r="D515" s="872">
        <v>1</v>
      </c>
      <c r="H515" s="298"/>
    </row>
    <row r="516" spans="1:8">
      <c r="A516" s="301" t="s">
        <v>3582</v>
      </c>
      <c r="B516" s="302" t="s">
        <v>3583</v>
      </c>
      <c r="C516" s="872">
        <v>14</v>
      </c>
      <c r="D516" s="872">
        <v>14</v>
      </c>
      <c r="H516" s="298"/>
    </row>
    <row r="517" spans="1:8">
      <c r="A517" s="301" t="s">
        <v>3584</v>
      </c>
      <c r="B517" s="302" t="s">
        <v>3585</v>
      </c>
      <c r="C517" s="872">
        <v>37</v>
      </c>
      <c r="D517" s="872">
        <v>37</v>
      </c>
      <c r="H517" s="298"/>
    </row>
    <row r="518" spans="1:8">
      <c r="A518" s="301" t="s">
        <v>3586</v>
      </c>
      <c r="B518" s="302" t="s">
        <v>3587</v>
      </c>
      <c r="C518" s="872">
        <v>5592</v>
      </c>
      <c r="D518" s="872">
        <v>5592</v>
      </c>
      <c r="H518" s="298"/>
    </row>
    <row r="519" spans="1:8">
      <c r="A519" s="301" t="s">
        <v>3588</v>
      </c>
      <c r="B519" s="302" t="s">
        <v>3589</v>
      </c>
      <c r="C519" s="872">
        <v>0</v>
      </c>
      <c r="D519" s="872">
        <v>0</v>
      </c>
      <c r="H519" s="298"/>
    </row>
    <row r="520" spans="1:8">
      <c r="A520" s="301" t="s">
        <v>3590</v>
      </c>
      <c r="B520" s="302" t="s">
        <v>3591</v>
      </c>
      <c r="C520" s="872">
        <v>4</v>
      </c>
      <c r="D520" s="872">
        <v>4</v>
      </c>
      <c r="H520" s="298"/>
    </row>
    <row r="521" spans="1:8">
      <c r="A521" s="301" t="s">
        <v>3592</v>
      </c>
      <c r="B521" s="302" t="s">
        <v>3593</v>
      </c>
      <c r="C521" s="872">
        <v>7</v>
      </c>
      <c r="D521" s="872">
        <v>7</v>
      </c>
      <c r="H521" s="298"/>
    </row>
    <row r="522" spans="1:8">
      <c r="A522" s="301" t="s">
        <v>3594</v>
      </c>
      <c r="B522" s="302" t="s">
        <v>3595</v>
      </c>
      <c r="C522" s="872">
        <v>102</v>
      </c>
      <c r="D522" s="872">
        <v>102</v>
      </c>
      <c r="H522" s="298"/>
    </row>
    <row r="523" spans="1:8">
      <c r="A523" s="301" t="s">
        <v>3596</v>
      </c>
      <c r="B523" s="302" t="s">
        <v>3597</v>
      </c>
      <c r="C523" s="872">
        <v>28</v>
      </c>
      <c r="D523" s="872">
        <v>28</v>
      </c>
      <c r="H523" s="298"/>
    </row>
    <row r="524" spans="1:8">
      <c r="A524" s="301" t="s">
        <v>3598</v>
      </c>
      <c r="B524" s="302" t="s">
        <v>3599</v>
      </c>
      <c r="C524" s="872">
        <v>3</v>
      </c>
      <c r="D524" s="872">
        <v>3</v>
      </c>
      <c r="H524" s="298"/>
    </row>
    <row r="525" spans="1:8">
      <c r="A525" s="301" t="s">
        <v>3600</v>
      </c>
      <c r="B525" s="302" t="s">
        <v>3601</v>
      </c>
      <c r="C525" s="872">
        <v>28</v>
      </c>
      <c r="D525" s="872">
        <v>28</v>
      </c>
      <c r="H525" s="298"/>
    </row>
    <row r="526" spans="1:8">
      <c r="A526" s="301" t="s">
        <v>3602</v>
      </c>
      <c r="B526" s="302" t="s">
        <v>3603</v>
      </c>
      <c r="C526" s="872">
        <v>0</v>
      </c>
      <c r="D526" s="872">
        <v>0</v>
      </c>
      <c r="H526" s="298"/>
    </row>
    <row r="527" spans="1:8">
      <c r="A527" s="301" t="s">
        <v>3604</v>
      </c>
      <c r="B527" s="302" t="s">
        <v>3605</v>
      </c>
      <c r="C527" s="872">
        <v>14</v>
      </c>
      <c r="D527" s="872">
        <v>14</v>
      </c>
      <c r="H527" s="298"/>
    </row>
    <row r="528" spans="1:8">
      <c r="A528" s="301" t="s">
        <v>3606</v>
      </c>
      <c r="B528" s="302" t="s">
        <v>1729</v>
      </c>
      <c r="C528" s="872">
        <v>31</v>
      </c>
      <c r="D528" s="872">
        <v>31</v>
      </c>
      <c r="H528" s="298"/>
    </row>
    <row r="529" spans="1:8">
      <c r="A529" s="301" t="s">
        <v>1730</v>
      </c>
      <c r="B529" s="302" t="s">
        <v>1731</v>
      </c>
      <c r="C529" s="872">
        <v>0</v>
      </c>
      <c r="D529" s="872">
        <v>0</v>
      </c>
      <c r="H529" s="298"/>
    </row>
    <row r="530" spans="1:8" ht="18.75">
      <c r="A530" s="299">
        <v>12</v>
      </c>
      <c r="B530" s="307" t="s">
        <v>1732</v>
      </c>
      <c r="C530" s="788"/>
      <c r="D530" s="788"/>
      <c r="H530" s="298"/>
    </row>
    <row r="531" spans="1:8">
      <c r="A531" s="301" t="s">
        <v>1733</v>
      </c>
      <c r="B531" s="313" t="s">
        <v>1734</v>
      </c>
      <c r="C531" s="872">
        <v>0</v>
      </c>
      <c r="D531" s="872">
        <v>0</v>
      </c>
      <c r="H531" s="298"/>
    </row>
    <row r="532" spans="1:8">
      <c r="A532" s="301" t="s">
        <v>1735</v>
      </c>
      <c r="B532" s="313" t="s">
        <v>1736</v>
      </c>
      <c r="C532" s="872">
        <v>8</v>
      </c>
      <c r="D532" s="872">
        <v>8</v>
      </c>
      <c r="H532" s="298"/>
    </row>
    <row r="533" spans="1:8">
      <c r="A533" s="301" t="s">
        <v>1737</v>
      </c>
      <c r="B533" s="302" t="s">
        <v>1738</v>
      </c>
      <c r="C533" s="872">
        <v>0</v>
      </c>
      <c r="D533" s="872">
        <v>0</v>
      </c>
      <c r="H533" s="298"/>
    </row>
    <row r="534" spans="1:8">
      <c r="A534" s="301" t="s">
        <v>1739</v>
      </c>
      <c r="B534" s="302" t="s">
        <v>1740</v>
      </c>
      <c r="C534" s="872">
        <v>0</v>
      </c>
      <c r="D534" s="872">
        <v>0</v>
      </c>
      <c r="H534" s="298"/>
    </row>
    <row r="535" spans="1:8">
      <c r="A535" s="301" t="s">
        <v>1741</v>
      </c>
      <c r="B535" s="302" t="s">
        <v>1742</v>
      </c>
      <c r="C535" s="872">
        <v>0</v>
      </c>
      <c r="D535" s="872">
        <v>0</v>
      </c>
      <c r="H535" s="298"/>
    </row>
    <row r="536" spans="1:8">
      <c r="A536" s="301" t="s">
        <v>1743</v>
      </c>
      <c r="B536" s="302" t="s">
        <v>1744</v>
      </c>
      <c r="C536" s="872">
        <v>16</v>
      </c>
      <c r="D536" s="872">
        <v>16</v>
      </c>
      <c r="H536" s="298"/>
    </row>
    <row r="537" spans="1:8">
      <c r="A537" s="301" t="s">
        <v>1745</v>
      </c>
      <c r="B537" s="302" t="s">
        <v>1746</v>
      </c>
      <c r="C537" s="872">
        <v>18</v>
      </c>
      <c r="D537" s="872">
        <v>18</v>
      </c>
      <c r="H537" s="298"/>
    </row>
    <row r="538" spans="1:8">
      <c r="A538" s="301" t="s">
        <v>1747</v>
      </c>
      <c r="B538" s="302" t="s">
        <v>1748</v>
      </c>
      <c r="C538" s="872">
        <v>0</v>
      </c>
      <c r="D538" s="872">
        <v>0</v>
      </c>
      <c r="H538" s="298"/>
    </row>
    <row r="539" spans="1:8">
      <c r="A539" s="301" t="s">
        <v>1749</v>
      </c>
      <c r="B539" s="302" t="s">
        <v>1750</v>
      </c>
      <c r="C539" s="872">
        <v>0</v>
      </c>
      <c r="D539" s="872">
        <v>0</v>
      </c>
      <c r="H539" s="298"/>
    </row>
    <row r="540" spans="1:8">
      <c r="A540" s="301" t="s">
        <v>1751</v>
      </c>
      <c r="B540" s="302" t="s">
        <v>1752</v>
      </c>
      <c r="C540" s="872">
        <v>1</v>
      </c>
      <c r="D540" s="872">
        <v>1</v>
      </c>
      <c r="H540" s="298"/>
    </row>
    <row r="541" spans="1:8">
      <c r="A541" s="301" t="s">
        <v>1753</v>
      </c>
      <c r="B541" s="302" t="s">
        <v>1754</v>
      </c>
      <c r="C541" s="872">
        <v>0</v>
      </c>
      <c r="D541" s="872">
        <v>0</v>
      </c>
      <c r="H541" s="298"/>
    </row>
    <row r="542" spans="1:8">
      <c r="A542" s="301" t="s">
        <v>1755</v>
      </c>
      <c r="B542" s="302" t="s">
        <v>1756</v>
      </c>
      <c r="C542" s="872">
        <v>35</v>
      </c>
      <c r="D542" s="872">
        <v>35</v>
      </c>
      <c r="H542" s="298"/>
    </row>
    <row r="543" spans="1:8">
      <c r="A543" s="301" t="s">
        <v>1757</v>
      </c>
      <c r="B543" s="313" t="s">
        <v>1758</v>
      </c>
      <c r="C543" s="872">
        <v>6</v>
      </c>
      <c r="D543" s="872">
        <v>6</v>
      </c>
      <c r="H543" s="298"/>
    </row>
    <row r="544" spans="1:8">
      <c r="A544" s="301" t="s">
        <v>1759</v>
      </c>
      <c r="B544" s="302" t="s">
        <v>1760</v>
      </c>
      <c r="C544" s="872">
        <v>16</v>
      </c>
      <c r="D544" s="872">
        <v>16</v>
      </c>
      <c r="H544" s="298"/>
    </row>
    <row r="545" spans="1:8">
      <c r="A545" s="301" t="s">
        <v>1761</v>
      </c>
      <c r="B545" s="302" t="s">
        <v>1762</v>
      </c>
      <c r="C545" s="872">
        <v>0</v>
      </c>
      <c r="D545" s="872">
        <v>0</v>
      </c>
      <c r="H545" s="298"/>
    </row>
    <row r="546" spans="1:8">
      <c r="A546" s="301" t="s">
        <v>1763</v>
      </c>
      <c r="B546" s="302" t="s">
        <v>1764</v>
      </c>
      <c r="C546" s="872">
        <v>2</v>
      </c>
      <c r="D546" s="872">
        <v>2</v>
      </c>
      <c r="H546" s="298"/>
    </row>
    <row r="547" spans="1:8" ht="18.75">
      <c r="A547" s="299">
        <v>13</v>
      </c>
      <c r="B547" s="307" t="s">
        <v>1765</v>
      </c>
      <c r="C547" s="790"/>
      <c r="D547" s="790"/>
      <c r="H547" s="298"/>
    </row>
    <row r="548" spans="1:8">
      <c r="A548" s="301" t="s">
        <v>1766</v>
      </c>
      <c r="B548" s="302" t="s">
        <v>1767</v>
      </c>
      <c r="C548" s="872">
        <v>0</v>
      </c>
      <c r="D548" s="872">
        <v>0</v>
      </c>
      <c r="H548" s="298"/>
    </row>
    <row r="549" spans="1:8">
      <c r="A549" s="301" t="s">
        <v>1768</v>
      </c>
      <c r="B549" s="302" t="s">
        <v>1769</v>
      </c>
      <c r="C549" s="872">
        <v>0</v>
      </c>
      <c r="D549" s="872">
        <v>0</v>
      </c>
      <c r="H549" s="298"/>
    </row>
    <row r="550" spans="1:8">
      <c r="A550" s="301" t="s">
        <v>1770</v>
      </c>
      <c r="B550" s="302" t="s">
        <v>3643</v>
      </c>
      <c r="C550" s="872">
        <v>25</v>
      </c>
      <c r="D550" s="872">
        <v>25</v>
      </c>
      <c r="H550" s="298"/>
    </row>
    <row r="551" spans="1:8" ht="25.5">
      <c r="A551" s="301" t="s">
        <v>3644</v>
      </c>
      <c r="B551" s="302" t="s">
        <v>3645</v>
      </c>
      <c r="C551" s="872">
        <v>0</v>
      </c>
      <c r="D551" s="872">
        <v>0</v>
      </c>
      <c r="H551" s="298"/>
    </row>
    <row r="552" spans="1:8" ht="25.5">
      <c r="A552" s="301" t="s">
        <v>3646</v>
      </c>
      <c r="B552" s="302" t="s">
        <v>3647</v>
      </c>
      <c r="C552" s="872">
        <v>3</v>
      </c>
      <c r="D552" s="872">
        <v>3</v>
      </c>
      <c r="H552" s="298"/>
    </row>
    <row r="553" spans="1:8">
      <c r="A553" s="301" t="s">
        <v>3648</v>
      </c>
      <c r="B553" s="302" t="s">
        <v>3649</v>
      </c>
      <c r="C553" s="872">
        <v>0</v>
      </c>
      <c r="D553" s="872">
        <v>0</v>
      </c>
      <c r="H553" s="298"/>
    </row>
    <row r="554" spans="1:8">
      <c r="A554" s="301" t="s">
        <v>3650</v>
      </c>
      <c r="B554" s="302" t="s">
        <v>3651</v>
      </c>
      <c r="C554" s="872">
        <v>11</v>
      </c>
      <c r="D554" s="872">
        <v>11</v>
      </c>
      <c r="H554" s="298"/>
    </row>
    <row r="555" spans="1:8">
      <c r="A555" s="301" t="s">
        <v>3652</v>
      </c>
      <c r="B555" s="302" t="s">
        <v>3653</v>
      </c>
      <c r="C555" s="872">
        <v>6</v>
      </c>
      <c r="D555" s="872">
        <v>6</v>
      </c>
      <c r="H555" s="298"/>
    </row>
    <row r="556" spans="1:8">
      <c r="A556" s="301" t="s">
        <v>3654</v>
      </c>
      <c r="B556" s="302" t="s">
        <v>3655</v>
      </c>
      <c r="C556" s="872">
        <v>0</v>
      </c>
      <c r="D556" s="872">
        <v>0</v>
      </c>
      <c r="H556" s="298"/>
    </row>
    <row r="557" spans="1:8">
      <c r="A557" s="301" t="s">
        <v>3656</v>
      </c>
      <c r="B557" s="302" t="s">
        <v>3657</v>
      </c>
      <c r="C557" s="872">
        <v>119</v>
      </c>
      <c r="D557" s="872">
        <v>119</v>
      </c>
      <c r="H557" s="298"/>
    </row>
    <row r="558" spans="1:8">
      <c r="A558" s="301" t="s">
        <v>3658</v>
      </c>
      <c r="B558" s="302" t="s">
        <v>3659</v>
      </c>
      <c r="C558" s="872">
        <v>115</v>
      </c>
      <c r="D558" s="872">
        <v>115</v>
      </c>
      <c r="H558" s="298"/>
    </row>
    <row r="559" spans="1:8">
      <c r="A559" s="301" t="s">
        <v>3660</v>
      </c>
      <c r="B559" s="302" t="s">
        <v>3661</v>
      </c>
      <c r="C559" s="872">
        <v>2</v>
      </c>
      <c r="D559" s="872">
        <v>2</v>
      </c>
      <c r="H559" s="298"/>
    </row>
    <row r="560" spans="1:8">
      <c r="A560" s="306" t="s">
        <v>3662</v>
      </c>
      <c r="B560" s="313" t="s">
        <v>664</v>
      </c>
      <c r="C560" s="872">
        <v>0</v>
      </c>
      <c r="D560" s="872">
        <v>0</v>
      </c>
      <c r="H560" s="298"/>
    </row>
    <row r="561" spans="1:8">
      <c r="A561" s="306" t="s">
        <v>665</v>
      </c>
      <c r="B561" s="313" t="s">
        <v>666</v>
      </c>
      <c r="C561" s="872">
        <v>9</v>
      </c>
      <c r="D561" s="872">
        <v>9</v>
      </c>
      <c r="H561" s="298"/>
    </row>
    <row r="562" spans="1:8">
      <c r="A562" s="301" t="s">
        <v>667</v>
      </c>
      <c r="B562" s="302" t="s">
        <v>668</v>
      </c>
      <c r="C562" s="872">
        <v>0</v>
      </c>
      <c r="D562" s="872">
        <v>0</v>
      </c>
      <c r="H562" s="298"/>
    </row>
    <row r="563" spans="1:8">
      <c r="A563" s="301" t="s">
        <v>669</v>
      </c>
      <c r="B563" s="302" t="s">
        <v>670</v>
      </c>
      <c r="C563" s="872">
        <v>5</v>
      </c>
      <c r="D563" s="872">
        <v>5</v>
      </c>
      <c r="H563" s="298"/>
    </row>
    <row r="564" spans="1:8">
      <c r="A564" s="301" t="s">
        <v>671</v>
      </c>
      <c r="B564" s="302" t="s">
        <v>672</v>
      </c>
      <c r="C564" s="872">
        <v>4</v>
      </c>
      <c r="D564" s="872">
        <v>4</v>
      </c>
      <c r="H564" s="298"/>
    </row>
    <row r="565" spans="1:8">
      <c r="A565" s="301" t="s">
        <v>673</v>
      </c>
      <c r="B565" s="313" t="s">
        <v>674</v>
      </c>
      <c r="C565" s="872">
        <v>38</v>
      </c>
      <c r="D565" s="872">
        <v>38</v>
      </c>
      <c r="H565" s="298"/>
    </row>
    <row r="566" spans="1:8" ht="18.75">
      <c r="A566" s="299">
        <v>14</v>
      </c>
      <c r="B566" s="307" t="s">
        <v>675</v>
      </c>
      <c r="C566" s="790"/>
      <c r="D566" s="790"/>
      <c r="H566" s="298"/>
    </row>
    <row r="567" spans="1:8">
      <c r="A567" s="301" t="s">
        <v>676</v>
      </c>
      <c r="B567" s="302" t="s">
        <v>677</v>
      </c>
      <c r="C567" s="872">
        <v>5</v>
      </c>
      <c r="D567" s="872">
        <v>5</v>
      </c>
      <c r="H567" s="298"/>
    </row>
    <row r="568" spans="1:8">
      <c r="A568" s="301" t="s">
        <v>678</v>
      </c>
      <c r="B568" s="302" t="s">
        <v>679</v>
      </c>
      <c r="C568" s="872">
        <v>137</v>
      </c>
      <c r="D568" s="872">
        <v>137</v>
      </c>
      <c r="H568" s="298"/>
    </row>
    <row r="569" spans="1:8">
      <c r="A569" s="301" t="s">
        <v>680</v>
      </c>
      <c r="B569" s="302" t="s">
        <v>681</v>
      </c>
      <c r="C569" s="872">
        <v>2</v>
      </c>
      <c r="D569" s="872">
        <v>2</v>
      </c>
      <c r="H569" s="298"/>
    </row>
    <row r="570" spans="1:8">
      <c r="A570" s="301" t="s">
        <v>682</v>
      </c>
      <c r="B570" s="302" t="s">
        <v>683</v>
      </c>
      <c r="C570" s="872">
        <v>12</v>
      </c>
      <c r="D570" s="872">
        <v>12</v>
      </c>
      <c r="H570" s="298"/>
    </row>
    <row r="571" spans="1:8">
      <c r="A571" s="301" t="s">
        <v>684</v>
      </c>
      <c r="B571" s="313" t="s">
        <v>685</v>
      </c>
      <c r="C571" s="872">
        <v>0</v>
      </c>
      <c r="D571" s="872">
        <v>0</v>
      </c>
      <c r="H571" s="298"/>
    </row>
    <row r="572" spans="1:8">
      <c r="A572" s="301" t="s">
        <v>686</v>
      </c>
      <c r="B572" s="313" t="s">
        <v>687</v>
      </c>
      <c r="C572" s="872">
        <v>0</v>
      </c>
      <c r="D572" s="872">
        <v>0</v>
      </c>
      <c r="H572" s="298"/>
    </row>
    <row r="573" spans="1:8" ht="25.5">
      <c r="A573" s="301" t="s">
        <v>688</v>
      </c>
      <c r="B573" s="313" t="s">
        <v>689</v>
      </c>
      <c r="C573" s="872">
        <v>0</v>
      </c>
      <c r="D573" s="872">
        <v>0</v>
      </c>
      <c r="H573" s="298"/>
    </row>
    <row r="574" spans="1:8" ht="25.5">
      <c r="A574" s="301" t="s">
        <v>690</v>
      </c>
      <c r="B574" s="313" t="s">
        <v>691</v>
      </c>
      <c r="C574" s="872">
        <v>5</v>
      </c>
      <c r="D574" s="872">
        <v>5</v>
      </c>
      <c r="H574" s="298"/>
    </row>
    <row r="575" spans="1:8">
      <c r="A575" s="301" t="s">
        <v>692</v>
      </c>
      <c r="B575" s="302" t="s">
        <v>693</v>
      </c>
      <c r="C575" s="872">
        <v>80</v>
      </c>
      <c r="D575" s="872">
        <v>80</v>
      </c>
      <c r="H575" s="298"/>
    </row>
    <row r="576" spans="1:8">
      <c r="A576" s="306" t="s">
        <v>694</v>
      </c>
      <c r="B576" s="313" t="s">
        <v>695</v>
      </c>
      <c r="C576" s="872">
        <v>304</v>
      </c>
      <c r="D576" s="872">
        <v>304</v>
      </c>
      <c r="H576" s="298"/>
    </row>
    <row r="577" spans="1:8">
      <c r="A577" s="306" t="s">
        <v>696</v>
      </c>
      <c r="B577" s="313" t="s">
        <v>697</v>
      </c>
      <c r="C577" s="872">
        <v>1</v>
      </c>
      <c r="D577" s="872">
        <v>1</v>
      </c>
      <c r="H577" s="298"/>
    </row>
    <row r="578" spans="1:8">
      <c r="A578" s="306" t="s">
        <v>698</v>
      </c>
      <c r="B578" s="313" t="s">
        <v>699</v>
      </c>
      <c r="C578" s="872">
        <v>9</v>
      </c>
      <c r="D578" s="872">
        <v>9</v>
      </c>
      <c r="H578" s="298"/>
    </row>
    <row r="579" spans="1:8">
      <c r="A579" s="306" t="s">
        <v>700</v>
      </c>
      <c r="B579" s="313" t="s">
        <v>701</v>
      </c>
      <c r="C579" s="872">
        <v>15</v>
      </c>
      <c r="D579" s="872">
        <v>15</v>
      </c>
      <c r="H579" s="298"/>
    </row>
    <row r="580" spans="1:8">
      <c r="A580" s="306" t="s">
        <v>702</v>
      </c>
      <c r="B580" s="313" t="s">
        <v>703</v>
      </c>
      <c r="C580" s="872">
        <v>53</v>
      </c>
      <c r="D580" s="872">
        <v>53</v>
      </c>
      <c r="H580" s="298"/>
    </row>
    <row r="581" spans="1:8" ht="18.75">
      <c r="A581" s="299">
        <v>15</v>
      </c>
      <c r="B581" s="307" t="s">
        <v>704</v>
      </c>
      <c r="C581" s="790"/>
      <c r="D581" s="790"/>
      <c r="H581" s="298"/>
    </row>
    <row r="582" spans="1:8" ht="25.5">
      <c r="A582" s="301" t="s">
        <v>705</v>
      </c>
      <c r="B582" s="302" t="s">
        <v>1845</v>
      </c>
      <c r="C582" s="872">
        <v>0</v>
      </c>
      <c r="D582" s="872">
        <v>0</v>
      </c>
      <c r="H582" s="298"/>
    </row>
    <row r="583" spans="1:8">
      <c r="A583" s="301" t="s">
        <v>1846</v>
      </c>
      <c r="B583" s="302" t="s">
        <v>1847</v>
      </c>
      <c r="C583" s="872">
        <v>0</v>
      </c>
      <c r="D583" s="872">
        <v>0</v>
      </c>
      <c r="H583" s="298"/>
    </row>
    <row r="584" spans="1:8">
      <c r="A584" s="301" t="s">
        <v>1848</v>
      </c>
      <c r="B584" s="302" t="s">
        <v>1849</v>
      </c>
      <c r="C584" s="872">
        <v>0</v>
      </c>
      <c r="D584" s="872">
        <v>0</v>
      </c>
      <c r="H584" s="298"/>
    </row>
    <row r="585" spans="1:8">
      <c r="A585" s="301" t="s">
        <v>1850</v>
      </c>
      <c r="B585" s="302" t="s">
        <v>1851</v>
      </c>
      <c r="C585" s="872">
        <v>0</v>
      </c>
      <c r="D585" s="872">
        <v>0</v>
      </c>
      <c r="H585" s="298"/>
    </row>
    <row r="586" spans="1:8">
      <c r="A586" s="301" t="s">
        <v>1852</v>
      </c>
      <c r="B586" s="302" t="s">
        <v>1853</v>
      </c>
      <c r="C586" s="872">
        <v>0</v>
      </c>
      <c r="D586" s="872">
        <v>0</v>
      </c>
      <c r="H586" s="298"/>
    </row>
    <row r="587" spans="1:8" ht="25.5">
      <c r="A587" s="301" t="s">
        <v>1854</v>
      </c>
      <c r="B587" s="302" t="s">
        <v>3705</v>
      </c>
      <c r="C587" s="872">
        <v>0</v>
      </c>
      <c r="D587" s="872">
        <v>0</v>
      </c>
      <c r="H587" s="298"/>
    </row>
    <row r="588" spans="1:8" ht="25.5">
      <c r="A588" s="301" t="s">
        <v>3706</v>
      </c>
      <c r="B588" s="302" t="s">
        <v>3707</v>
      </c>
      <c r="C588" s="872">
        <v>0</v>
      </c>
      <c r="D588" s="872">
        <v>0</v>
      </c>
      <c r="H588" s="298"/>
    </row>
    <row r="589" spans="1:8" ht="25.5">
      <c r="A589" s="301" t="s">
        <v>3708</v>
      </c>
      <c r="B589" s="302" t="s">
        <v>3709</v>
      </c>
      <c r="C589" s="872">
        <v>1</v>
      </c>
      <c r="D589" s="872">
        <v>1</v>
      </c>
      <c r="H589" s="298"/>
    </row>
    <row r="590" spans="1:8" ht="25.5">
      <c r="A590" s="301" t="s">
        <v>3710</v>
      </c>
      <c r="B590" s="302" t="s">
        <v>3711</v>
      </c>
      <c r="C590" s="872">
        <v>1</v>
      </c>
      <c r="D590" s="872">
        <v>1</v>
      </c>
      <c r="H590" s="298"/>
    </row>
    <row r="591" spans="1:8">
      <c r="A591" s="301" t="s">
        <v>3712</v>
      </c>
      <c r="B591" s="302" t="s">
        <v>3713</v>
      </c>
      <c r="C591" s="872">
        <v>0</v>
      </c>
      <c r="D591" s="872">
        <v>0</v>
      </c>
      <c r="H591" s="298"/>
    </row>
    <row r="592" spans="1:8">
      <c r="A592" s="301" t="s">
        <v>3714</v>
      </c>
      <c r="B592" s="302" t="s">
        <v>3715</v>
      </c>
      <c r="C592" s="872">
        <v>0</v>
      </c>
      <c r="D592" s="872">
        <v>0</v>
      </c>
      <c r="H592" s="298"/>
    </row>
    <row r="593" spans="1:8">
      <c r="A593" s="301" t="s">
        <v>3716</v>
      </c>
      <c r="B593" s="302" t="s">
        <v>1883</v>
      </c>
      <c r="C593" s="872">
        <v>0</v>
      </c>
      <c r="D593" s="872">
        <v>0</v>
      </c>
      <c r="H593" s="298"/>
    </row>
    <row r="594" spans="1:8">
      <c r="A594" s="301" t="s">
        <v>1884</v>
      </c>
      <c r="B594" s="302" t="s">
        <v>1885</v>
      </c>
      <c r="C594" s="872">
        <v>0</v>
      </c>
      <c r="D594" s="872">
        <v>0</v>
      </c>
      <c r="H594" s="298"/>
    </row>
    <row r="595" spans="1:8" ht="25.5">
      <c r="A595" s="301" t="s">
        <v>1886</v>
      </c>
      <c r="B595" s="302" t="s">
        <v>1887</v>
      </c>
      <c r="C595" s="872">
        <v>0</v>
      </c>
      <c r="D595" s="872">
        <v>0</v>
      </c>
      <c r="H595" s="298"/>
    </row>
    <row r="596" spans="1:8" ht="25.5">
      <c r="A596" s="301" t="s">
        <v>1888</v>
      </c>
      <c r="B596" s="302" t="s">
        <v>1889</v>
      </c>
      <c r="C596" s="872">
        <v>0</v>
      </c>
      <c r="D596" s="872">
        <v>0</v>
      </c>
      <c r="H596" s="298"/>
    </row>
    <row r="597" spans="1:8" ht="25.5">
      <c r="A597" s="301" t="s">
        <v>1890</v>
      </c>
      <c r="B597" s="302" t="s">
        <v>1891</v>
      </c>
      <c r="C597" s="872">
        <v>0</v>
      </c>
      <c r="D597" s="872">
        <v>0</v>
      </c>
      <c r="H597" s="298"/>
    </row>
    <row r="598" spans="1:8" ht="25.5">
      <c r="A598" s="301" t="s">
        <v>1892</v>
      </c>
      <c r="B598" s="302" t="s">
        <v>1893</v>
      </c>
      <c r="C598" s="872">
        <v>1</v>
      </c>
      <c r="D598" s="872">
        <v>1</v>
      </c>
      <c r="H598" s="298"/>
    </row>
    <row r="599" spans="1:8" ht="25.5">
      <c r="A599" s="301" t="s">
        <v>1894</v>
      </c>
      <c r="B599" s="302" t="s">
        <v>1895</v>
      </c>
      <c r="C599" s="872">
        <v>0</v>
      </c>
      <c r="D599" s="872">
        <v>0</v>
      </c>
      <c r="H599" s="298"/>
    </row>
    <row r="600" spans="1:8" ht="25.5">
      <c r="A600" s="301" t="s">
        <v>1896</v>
      </c>
      <c r="B600" s="302" t="s">
        <v>1906</v>
      </c>
      <c r="C600" s="872">
        <v>0</v>
      </c>
      <c r="D600" s="872">
        <v>0</v>
      </c>
      <c r="H600" s="298"/>
    </row>
    <row r="601" spans="1:8" ht="25.5">
      <c r="A601" s="301" t="s">
        <v>1907</v>
      </c>
      <c r="B601" s="302" t="s">
        <v>1908</v>
      </c>
      <c r="C601" s="872">
        <v>0</v>
      </c>
      <c r="D601" s="872">
        <v>0</v>
      </c>
      <c r="H601" s="298"/>
    </row>
    <row r="602" spans="1:8" ht="25.5">
      <c r="A602" s="301" t="s">
        <v>1909</v>
      </c>
      <c r="B602" s="302" t="s">
        <v>782</v>
      </c>
      <c r="C602" s="872">
        <v>0</v>
      </c>
      <c r="D602" s="872">
        <v>0</v>
      </c>
      <c r="H602" s="298"/>
    </row>
    <row r="603" spans="1:8" ht="25.5">
      <c r="A603" s="301" t="s">
        <v>783</v>
      </c>
      <c r="B603" s="302" t="s">
        <v>784</v>
      </c>
      <c r="C603" s="872">
        <v>1</v>
      </c>
      <c r="D603" s="872">
        <v>1</v>
      </c>
      <c r="H603" s="298"/>
    </row>
    <row r="604" spans="1:8" ht="25.5">
      <c r="A604" s="301" t="s">
        <v>785</v>
      </c>
      <c r="B604" s="302" t="s">
        <v>786</v>
      </c>
      <c r="C604" s="872">
        <v>40</v>
      </c>
      <c r="D604" s="872">
        <v>40</v>
      </c>
      <c r="H604" s="298"/>
    </row>
    <row r="605" spans="1:8" ht="25.5">
      <c r="A605" s="301" t="s">
        <v>787</v>
      </c>
      <c r="B605" s="302" t="s">
        <v>788</v>
      </c>
      <c r="C605" s="872">
        <v>192</v>
      </c>
      <c r="D605" s="872">
        <v>192</v>
      </c>
      <c r="H605" s="298"/>
    </row>
    <row r="606" spans="1:8">
      <c r="A606" s="301" t="s">
        <v>789</v>
      </c>
      <c r="B606" s="302" t="s">
        <v>790</v>
      </c>
      <c r="C606" s="872">
        <v>278</v>
      </c>
      <c r="D606" s="872">
        <v>278</v>
      </c>
      <c r="H606" s="298"/>
    </row>
    <row r="607" spans="1:8" ht="37.5">
      <c r="A607" s="299">
        <v>16</v>
      </c>
      <c r="B607" s="307" t="s">
        <v>791</v>
      </c>
      <c r="C607" s="790"/>
      <c r="D607" s="790"/>
      <c r="H607" s="298"/>
    </row>
    <row r="608" spans="1:8">
      <c r="A608" s="301" t="s">
        <v>792</v>
      </c>
      <c r="B608" s="302" t="s">
        <v>793</v>
      </c>
      <c r="C608" s="872">
        <v>3</v>
      </c>
      <c r="D608" s="872">
        <v>3</v>
      </c>
      <c r="H608" s="298"/>
    </row>
    <row r="609" spans="1:8" ht="25.5">
      <c r="A609" s="301" t="s">
        <v>794</v>
      </c>
      <c r="B609" s="302" t="s">
        <v>795</v>
      </c>
      <c r="C609" s="872">
        <v>3</v>
      </c>
      <c r="D609" s="872">
        <v>3</v>
      </c>
      <c r="H609" s="298"/>
    </row>
    <row r="610" spans="1:8" ht="25.5">
      <c r="A610" s="301" t="s">
        <v>796</v>
      </c>
      <c r="B610" s="302" t="s">
        <v>2873</v>
      </c>
      <c r="C610" s="872">
        <v>9</v>
      </c>
      <c r="D610" s="872">
        <v>9</v>
      </c>
      <c r="H610" s="298"/>
    </row>
    <row r="611" spans="1:8">
      <c r="A611" s="301" t="s">
        <v>2874</v>
      </c>
      <c r="B611" s="302" t="s">
        <v>2875</v>
      </c>
      <c r="C611" s="872">
        <v>1</v>
      </c>
      <c r="D611" s="872">
        <v>1</v>
      </c>
      <c r="H611" s="298"/>
    </row>
    <row r="612" spans="1:8" ht="25.5">
      <c r="A612" s="301" t="s">
        <v>2876</v>
      </c>
      <c r="B612" s="302" t="s">
        <v>2877</v>
      </c>
      <c r="C612" s="872">
        <v>1</v>
      </c>
      <c r="D612" s="872">
        <v>1</v>
      </c>
      <c r="H612" s="298"/>
    </row>
    <row r="613" spans="1:8" ht="25.5">
      <c r="A613" s="301" t="s">
        <v>2878</v>
      </c>
      <c r="B613" s="302" t="s">
        <v>2879</v>
      </c>
      <c r="C613" s="872">
        <v>8</v>
      </c>
      <c r="D613" s="872">
        <v>8</v>
      </c>
      <c r="H613" s="298"/>
    </row>
    <row r="614" spans="1:8">
      <c r="A614" s="301" t="s">
        <v>2880</v>
      </c>
      <c r="B614" s="302" t="s">
        <v>2881</v>
      </c>
      <c r="C614" s="872">
        <v>34</v>
      </c>
      <c r="D614" s="872">
        <v>34</v>
      </c>
      <c r="H614" s="298"/>
    </row>
    <row r="615" spans="1:8">
      <c r="A615" s="301" t="s">
        <v>2882</v>
      </c>
      <c r="B615" s="302" t="s">
        <v>2883</v>
      </c>
      <c r="C615" s="872">
        <v>162</v>
      </c>
      <c r="D615" s="872">
        <v>162</v>
      </c>
      <c r="H615" s="298"/>
    </row>
    <row r="616" spans="1:8">
      <c r="A616" s="301" t="s">
        <v>2884</v>
      </c>
      <c r="B616" s="302" t="s">
        <v>2885</v>
      </c>
      <c r="C616" s="872">
        <v>30</v>
      </c>
      <c r="D616" s="872">
        <v>30</v>
      </c>
      <c r="H616" s="298"/>
    </row>
    <row r="617" spans="1:8" ht="22.5">
      <c r="A617" s="314">
        <v>17</v>
      </c>
      <c r="B617" s="307" t="s">
        <v>2886</v>
      </c>
      <c r="C617" s="790"/>
      <c r="D617" s="790"/>
      <c r="H617" s="298"/>
    </row>
    <row r="618" spans="1:8">
      <c r="A618" s="301" t="s">
        <v>2887</v>
      </c>
      <c r="B618" s="302" t="s">
        <v>2888</v>
      </c>
      <c r="C618" s="872">
        <v>0</v>
      </c>
      <c r="D618" s="872">
        <v>0</v>
      </c>
      <c r="H618" s="298"/>
    </row>
    <row r="619" spans="1:8">
      <c r="A619" s="301" t="s">
        <v>2889</v>
      </c>
      <c r="B619" s="302" t="s">
        <v>2890</v>
      </c>
      <c r="C619" s="872">
        <v>0</v>
      </c>
      <c r="D619" s="872">
        <v>0</v>
      </c>
      <c r="H619" s="298"/>
    </row>
    <row r="620" spans="1:8">
      <c r="A620" s="301" t="s">
        <v>2891</v>
      </c>
      <c r="B620" s="302" t="s">
        <v>2892</v>
      </c>
      <c r="C620" s="872">
        <v>0</v>
      </c>
      <c r="D620" s="872">
        <v>0</v>
      </c>
      <c r="H620" s="298"/>
    </row>
    <row r="621" spans="1:8" ht="25.5">
      <c r="A621" s="301" t="s">
        <v>2893</v>
      </c>
      <c r="B621" s="302" t="s">
        <v>2894</v>
      </c>
      <c r="C621" s="872">
        <v>0</v>
      </c>
      <c r="D621" s="872">
        <v>0</v>
      </c>
      <c r="H621" s="298"/>
    </row>
    <row r="622" spans="1:8">
      <c r="A622" s="301" t="s">
        <v>2895</v>
      </c>
      <c r="B622" s="302" t="s">
        <v>2896</v>
      </c>
      <c r="C622" s="872">
        <v>0</v>
      </c>
      <c r="D622" s="872">
        <v>0</v>
      </c>
      <c r="H622" s="298"/>
    </row>
    <row r="623" spans="1:8">
      <c r="A623" s="301" t="s">
        <v>2897</v>
      </c>
      <c r="B623" s="302" t="s">
        <v>2898</v>
      </c>
      <c r="C623" s="872">
        <v>0</v>
      </c>
      <c r="D623" s="872">
        <v>0</v>
      </c>
      <c r="H623" s="298"/>
    </row>
    <row r="624" spans="1:8">
      <c r="A624" s="301" t="s">
        <v>2899</v>
      </c>
      <c r="B624" s="302" t="s">
        <v>2900</v>
      </c>
      <c r="C624" s="872">
        <v>0</v>
      </c>
      <c r="D624" s="872">
        <v>0</v>
      </c>
      <c r="H624" s="298"/>
    </row>
    <row r="625" spans="1:8" ht="25.5">
      <c r="A625" s="301" t="s">
        <v>2901</v>
      </c>
      <c r="B625" s="302" t="s">
        <v>2902</v>
      </c>
      <c r="C625" s="872">
        <v>0</v>
      </c>
      <c r="D625" s="872">
        <v>0</v>
      </c>
      <c r="H625" s="298"/>
    </row>
    <row r="626" spans="1:8" ht="25.5">
      <c r="A626" s="301" t="s">
        <v>2903</v>
      </c>
      <c r="B626" s="302" t="s">
        <v>2904</v>
      </c>
      <c r="C626" s="872">
        <v>0</v>
      </c>
      <c r="D626" s="872">
        <v>0</v>
      </c>
      <c r="H626" s="298"/>
    </row>
    <row r="627" spans="1:8">
      <c r="A627" s="301" t="s">
        <v>2905</v>
      </c>
      <c r="B627" s="302" t="s">
        <v>2906</v>
      </c>
      <c r="C627" s="872">
        <v>0</v>
      </c>
      <c r="D627" s="872">
        <v>0</v>
      </c>
      <c r="H627" s="298"/>
    </row>
    <row r="628" spans="1:8">
      <c r="A628" s="301" t="s">
        <v>2907</v>
      </c>
      <c r="B628" s="302" t="s">
        <v>2908</v>
      </c>
      <c r="C628" s="872">
        <v>1</v>
      </c>
      <c r="D628" s="872">
        <v>1</v>
      </c>
      <c r="H628" s="298"/>
    </row>
    <row r="629" spans="1:8">
      <c r="A629" s="301" t="s">
        <v>2909</v>
      </c>
      <c r="B629" s="302" t="s">
        <v>2910</v>
      </c>
      <c r="C629" s="872">
        <v>0</v>
      </c>
      <c r="D629" s="872">
        <v>0</v>
      </c>
      <c r="H629" s="298"/>
    </row>
    <row r="630" spans="1:8">
      <c r="A630" s="301" t="s">
        <v>2911</v>
      </c>
      <c r="B630" s="302" t="s">
        <v>2912</v>
      </c>
      <c r="C630" s="872">
        <v>6</v>
      </c>
      <c r="D630" s="872">
        <v>6</v>
      </c>
      <c r="H630" s="298"/>
    </row>
    <row r="631" spans="1:8">
      <c r="A631" s="301" t="s">
        <v>2913</v>
      </c>
      <c r="B631" s="302" t="s">
        <v>2914</v>
      </c>
      <c r="C631" s="872">
        <v>0</v>
      </c>
      <c r="D631" s="872">
        <v>0</v>
      </c>
      <c r="H631" s="298"/>
    </row>
    <row r="632" spans="1:8">
      <c r="A632" s="301" t="s">
        <v>2915</v>
      </c>
      <c r="B632" s="302" t="s">
        <v>2916</v>
      </c>
      <c r="C632" s="872">
        <v>0</v>
      </c>
      <c r="D632" s="872">
        <v>0</v>
      </c>
      <c r="H632" s="298"/>
    </row>
    <row r="633" spans="1:8">
      <c r="A633" s="301" t="s">
        <v>2917</v>
      </c>
      <c r="B633" s="302" t="s">
        <v>2918</v>
      </c>
      <c r="C633" s="872">
        <v>2</v>
      </c>
      <c r="D633" s="872">
        <v>2</v>
      </c>
      <c r="H633" s="298"/>
    </row>
    <row r="634" spans="1:8">
      <c r="A634" s="301" t="s">
        <v>2919</v>
      </c>
      <c r="B634" s="302" t="s">
        <v>2920</v>
      </c>
      <c r="C634" s="872">
        <v>1458</v>
      </c>
      <c r="D634" s="872">
        <v>1458</v>
      </c>
      <c r="H634" s="298"/>
    </row>
    <row r="635" spans="1:8">
      <c r="A635" s="301" t="s">
        <v>2921</v>
      </c>
      <c r="B635" s="302" t="s">
        <v>2922</v>
      </c>
      <c r="C635" s="872">
        <v>0</v>
      </c>
      <c r="D635" s="872">
        <v>0</v>
      </c>
      <c r="H635" s="298"/>
    </row>
    <row r="636" spans="1:8" ht="18.75">
      <c r="A636" s="299">
        <v>18</v>
      </c>
      <c r="B636" s="307" t="s">
        <v>2923</v>
      </c>
      <c r="C636" s="788"/>
      <c r="D636" s="788"/>
      <c r="H636" s="298"/>
    </row>
    <row r="637" spans="1:8">
      <c r="A637" s="301" t="s">
        <v>2924</v>
      </c>
      <c r="B637" s="302" t="s">
        <v>2925</v>
      </c>
      <c r="C637" s="872">
        <v>0</v>
      </c>
      <c r="D637" s="872">
        <v>0</v>
      </c>
      <c r="H637" s="298"/>
    </row>
    <row r="638" spans="1:8">
      <c r="A638" s="301" t="s">
        <v>2926</v>
      </c>
      <c r="B638" s="302" t="s">
        <v>2927</v>
      </c>
      <c r="C638" s="872">
        <v>0</v>
      </c>
      <c r="D638" s="872">
        <v>0</v>
      </c>
      <c r="H638" s="298"/>
    </row>
    <row r="639" spans="1:8">
      <c r="A639" s="301" t="s">
        <v>2928</v>
      </c>
      <c r="B639" s="302" t="s">
        <v>2929</v>
      </c>
      <c r="C639" s="872">
        <v>0</v>
      </c>
      <c r="D639" s="872">
        <v>0</v>
      </c>
      <c r="H639" s="298"/>
    </row>
    <row r="640" spans="1:8">
      <c r="A640" s="301" t="s">
        <v>2930</v>
      </c>
      <c r="B640" s="302" t="s">
        <v>2931</v>
      </c>
      <c r="C640" s="872">
        <v>0</v>
      </c>
      <c r="D640" s="872">
        <v>0</v>
      </c>
      <c r="H640" s="298"/>
    </row>
    <row r="641" spans="1:8">
      <c r="A641" s="301" t="s">
        <v>2932</v>
      </c>
      <c r="B641" s="302" t="s">
        <v>2933</v>
      </c>
      <c r="C641" s="872">
        <v>0</v>
      </c>
      <c r="D641" s="872">
        <v>0</v>
      </c>
      <c r="H641" s="298"/>
    </row>
    <row r="642" spans="1:8">
      <c r="A642" s="301" t="s">
        <v>2934</v>
      </c>
      <c r="B642" s="302" t="s">
        <v>2935</v>
      </c>
      <c r="C642" s="872">
        <v>0</v>
      </c>
      <c r="D642" s="872">
        <v>0</v>
      </c>
      <c r="H642" s="298"/>
    </row>
    <row r="643" spans="1:8">
      <c r="A643" s="301" t="s">
        <v>2936</v>
      </c>
      <c r="B643" s="302" t="s">
        <v>2937</v>
      </c>
      <c r="C643" s="872">
        <v>0</v>
      </c>
      <c r="D643" s="872">
        <v>0</v>
      </c>
      <c r="H643" s="298"/>
    </row>
    <row r="644" spans="1:8">
      <c r="A644" s="301" t="s">
        <v>2938</v>
      </c>
      <c r="B644" s="302" t="s">
        <v>2939</v>
      </c>
      <c r="C644" s="872">
        <v>0</v>
      </c>
      <c r="D644" s="872">
        <v>0</v>
      </c>
      <c r="H644" s="298"/>
    </row>
    <row r="645" spans="1:8">
      <c r="A645" s="301" t="s">
        <v>2940</v>
      </c>
      <c r="B645" s="302" t="s">
        <v>2941</v>
      </c>
      <c r="C645" s="872">
        <v>1</v>
      </c>
      <c r="D645" s="872">
        <v>1</v>
      </c>
      <c r="H645" s="298"/>
    </row>
    <row r="646" spans="1:8">
      <c r="A646" s="301" t="s">
        <v>2942</v>
      </c>
      <c r="B646" s="302" t="s">
        <v>2943</v>
      </c>
      <c r="C646" s="872">
        <v>5</v>
      </c>
      <c r="D646" s="872">
        <v>5</v>
      </c>
      <c r="H646" s="298"/>
    </row>
    <row r="647" spans="1:8" ht="25.5">
      <c r="A647" s="301" t="s">
        <v>2944</v>
      </c>
      <c r="B647" s="302" t="s">
        <v>2945</v>
      </c>
      <c r="C647" s="872">
        <v>0</v>
      </c>
      <c r="D647" s="872">
        <v>0</v>
      </c>
      <c r="H647" s="298"/>
    </row>
    <row r="648" spans="1:8" ht="25.5">
      <c r="A648" s="301" t="s">
        <v>2946</v>
      </c>
      <c r="B648" s="302" t="s">
        <v>2947</v>
      </c>
      <c r="C648" s="872">
        <v>0</v>
      </c>
      <c r="D648" s="872">
        <v>0</v>
      </c>
      <c r="H648" s="298"/>
    </row>
    <row r="649" spans="1:8">
      <c r="A649" s="301" t="s">
        <v>2948</v>
      </c>
      <c r="B649" s="302" t="s">
        <v>2949</v>
      </c>
      <c r="C649" s="872">
        <v>1</v>
      </c>
      <c r="D649" s="872">
        <v>1</v>
      </c>
      <c r="H649" s="298"/>
    </row>
    <row r="650" spans="1:8">
      <c r="A650" s="301" t="s">
        <v>2950</v>
      </c>
      <c r="B650" s="302" t="s">
        <v>2951</v>
      </c>
      <c r="C650" s="872">
        <v>2</v>
      </c>
      <c r="D650" s="872">
        <v>2</v>
      </c>
      <c r="H650" s="298"/>
    </row>
    <row r="651" spans="1:8">
      <c r="A651" s="301" t="s">
        <v>2952</v>
      </c>
      <c r="B651" s="302" t="s">
        <v>2953</v>
      </c>
      <c r="C651" s="872">
        <v>31</v>
      </c>
      <c r="D651" s="872">
        <v>31</v>
      </c>
      <c r="H651" s="298"/>
    </row>
    <row r="652" spans="1:8">
      <c r="A652" s="301" t="s">
        <v>2954</v>
      </c>
      <c r="B652" s="302" t="s">
        <v>2955</v>
      </c>
      <c r="C652" s="872">
        <v>0</v>
      </c>
      <c r="D652" s="872">
        <v>0</v>
      </c>
      <c r="H652" s="298"/>
    </row>
    <row r="653" spans="1:8">
      <c r="A653" s="301" t="s">
        <v>2956</v>
      </c>
      <c r="B653" s="302" t="s">
        <v>2957</v>
      </c>
      <c r="C653" s="872">
        <v>8</v>
      </c>
      <c r="D653" s="872">
        <v>8</v>
      </c>
      <c r="H653" s="298"/>
    </row>
    <row r="654" spans="1:8">
      <c r="A654" s="301" t="s">
        <v>2958</v>
      </c>
      <c r="B654" s="302" t="s">
        <v>2959</v>
      </c>
      <c r="C654" s="872">
        <v>7</v>
      </c>
      <c r="D654" s="872">
        <v>7</v>
      </c>
      <c r="H654" s="298"/>
    </row>
    <row r="655" spans="1:8" ht="18.75">
      <c r="A655" s="299">
        <v>19</v>
      </c>
      <c r="B655" s="307" t="s">
        <v>2960</v>
      </c>
      <c r="C655" s="788"/>
      <c r="D655" s="788"/>
      <c r="H655" s="298"/>
    </row>
    <row r="656" spans="1:8">
      <c r="A656" s="301" t="s">
        <v>2961</v>
      </c>
      <c r="B656" s="313" t="s">
        <v>2962</v>
      </c>
      <c r="C656" s="872">
        <v>0</v>
      </c>
      <c r="D656" s="872">
        <v>0</v>
      </c>
      <c r="H656" s="298"/>
    </row>
    <row r="657" spans="1:8">
      <c r="A657" s="301" t="s">
        <v>2963</v>
      </c>
      <c r="B657" s="313" t="s">
        <v>2964</v>
      </c>
      <c r="C657" s="872">
        <v>0</v>
      </c>
      <c r="D657" s="872">
        <v>0</v>
      </c>
      <c r="H657" s="298"/>
    </row>
    <row r="658" spans="1:8">
      <c r="A658" s="301" t="s">
        <v>2965</v>
      </c>
      <c r="B658" s="313" t="s">
        <v>2966</v>
      </c>
      <c r="C658" s="872">
        <v>28</v>
      </c>
      <c r="D658" s="872">
        <v>28</v>
      </c>
      <c r="H658" s="298"/>
    </row>
    <row r="659" spans="1:8">
      <c r="A659" s="301" t="s">
        <v>2967</v>
      </c>
      <c r="B659" s="313" t="s">
        <v>2968</v>
      </c>
      <c r="C659" s="872">
        <v>1</v>
      </c>
      <c r="D659" s="872">
        <v>1</v>
      </c>
      <c r="H659" s="298"/>
    </row>
    <row r="660" spans="1:8">
      <c r="A660" s="301" t="s">
        <v>2969</v>
      </c>
      <c r="B660" s="313" t="s">
        <v>2970</v>
      </c>
      <c r="C660" s="872">
        <v>74</v>
      </c>
      <c r="D660" s="872">
        <v>74</v>
      </c>
      <c r="H660" s="298"/>
    </row>
    <row r="661" spans="1:8">
      <c r="A661" s="301" t="s">
        <v>2971</v>
      </c>
      <c r="B661" s="313" t="s">
        <v>2972</v>
      </c>
      <c r="C661" s="872">
        <v>45</v>
      </c>
      <c r="D661" s="872">
        <v>45</v>
      </c>
      <c r="H661" s="298"/>
    </row>
    <row r="662" spans="1:8">
      <c r="A662" s="301" t="s">
        <v>2973</v>
      </c>
      <c r="B662" s="313" t="s">
        <v>2974</v>
      </c>
      <c r="C662" s="872">
        <v>20</v>
      </c>
      <c r="D662" s="872">
        <v>20</v>
      </c>
      <c r="H662" s="298"/>
    </row>
    <row r="663" spans="1:8">
      <c r="A663" s="301" t="s">
        <v>2975</v>
      </c>
      <c r="B663" s="313" t="s">
        <v>2976</v>
      </c>
      <c r="C663" s="872">
        <v>4</v>
      </c>
      <c r="D663" s="872">
        <v>4</v>
      </c>
      <c r="H663" s="298"/>
    </row>
    <row r="664" spans="1:8">
      <c r="A664" s="301" t="s">
        <v>2977</v>
      </c>
      <c r="B664" s="313" t="s">
        <v>2978</v>
      </c>
      <c r="C664" s="872">
        <v>0</v>
      </c>
      <c r="D664" s="872">
        <v>0</v>
      </c>
      <c r="H664" s="298"/>
    </row>
    <row r="665" spans="1:8">
      <c r="A665" s="301" t="s">
        <v>2979</v>
      </c>
      <c r="B665" s="313" t="s">
        <v>2980</v>
      </c>
      <c r="C665" s="872">
        <v>8</v>
      </c>
      <c r="D665" s="872">
        <v>8</v>
      </c>
      <c r="H665" s="298"/>
    </row>
    <row r="666" spans="1:8">
      <c r="A666" s="301" t="s">
        <v>2981</v>
      </c>
      <c r="B666" s="313" t="s">
        <v>2982</v>
      </c>
      <c r="C666" s="872">
        <v>0</v>
      </c>
      <c r="D666" s="872">
        <v>0</v>
      </c>
      <c r="H666" s="298"/>
    </row>
    <row r="667" spans="1:8" ht="37.5">
      <c r="A667" s="299">
        <v>20</v>
      </c>
      <c r="B667" s="307" t="s">
        <v>2983</v>
      </c>
      <c r="C667" s="788"/>
      <c r="D667" s="788"/>
      <c r="H667" s="298"/>
    </row>
    <row r="668" spans="1:8">
      <c r="A668" s="301" t="s">
        <v>2984</v>
      </c>
      <c r="B668" s="302" t="s">
        <v>2985</v>
      </c>
      <c r="C668" s="872">
        <v>2</v>
      </c>
      <c r="D668" s="872">
        <v>2</v>
      </c>
      <c r="H668" s="298"/>
    </row>
    <row r="669" spans="1:8">
      <c r="A669" s="301" t="s">
        <v>2986</v>
      </c>
      <c r="B669" s="302" t="s">
        <v>2987</v>
      </c>
      <c r="C669" s="872">
        <v>0</v>
      </c>
      <c r="D669" s="872">
        <v>0</v>
      </c>
      <c r="H669" s="298"/>
    </row>
    <row r="670" spans="1:8">
      <c r="A670" s="301" t="s">
        <v>2988</v>
      </c>
      <c r="B670" s="302" t="s">
        <v>2989</v>
      </c>
      <c r="C670" s="872">
        <v>24</v>
      </c>
      <c r="D670" s="872">
        <v>24</v>
      </c>
      <c r="H670" s="298"/>
    </row>
    <row r="671" spans="1:8">
      <c r="A671" s="301" t="s">
        <v>2990</v>
      </c>
      <c r="B671" s="302" t="s">
        <v>2991</v>
      </c>
      <c r="C671" s="872">
        <v>0</v>
      </c>
      <c r="D671" s="872">
        <v>0</v>
      </c>
      <c r="H671" s="298"/>
    </row>
    <row r="672" spans="1:8">
      <c r="A672" s="301" t="s">
        <v>2992</v>
      </c>
      <c r="B672" s="302" t="s">
        <v>2993</v>
      </c>
      <c r="C672" s="872">
        <v>0</v>
      </c>
      <c r="D672" s="872">
        <v>0</v>
      </c>
      <c r="H672" s="298"/>
    </row>
    <row r="673" spans="1:8">
      <c r="A673" s="301" t="s">
        <v>2994</v>
      </c>
      <c r="B673" s="302" t="s">
        <v>2995</v>
      </c>
      <c r="C673" s="872">
        <v>6</v>
      </c>
      <c r="D673" s="872">
        <v>6</v>
      </c>
      <c r="H673" s="298"/>
    </row>
    <row r="674" spans="1:8" ht="18.75">
      <c r="A674" s="299">
        <v>21</v>
      </c>
      <c r="B674" s="307" t="s">
        <v>2996</v>
      </c>
      <c r="C674" s="788"/>
      <c r="D674" s="788"/>
      <c r="H674" s="298"/>
    </row>
    <row r="675" spans="1:8">
      <c r="A675" s="301" t="s">
        <v>2997</v>
      </c>
      <c r="B675" s="302" t="s">
        <v>2998</v>
      </c>
      <c r="C675" s="872">
        <v>0</v>
      </c>
      <c r="D675" s="872">
        <v>0</v>
      </c>
      <c r="H675" s="298"/>
    </row>
    <row r="676" spans="1:8" ht="25.5">
      <c r="A676" s="301" t="s">
        <v>4216</v>
      </c>
      <c r="B676" s="302" t="s">
        <v>4217</v>
      </c>
      <c r="C676" s="872">
        <v>0</v>
      </c>
      <c r="D676" s="872">
        <v>0</v>
      </c>
      <c r="H676" s="298"/>
    </row>
    <row r="677" spans="1:8" ht="25.5">
      <c r="A677" s="301" t="s">
        <v>4218</v>
      </c>
      <c r="B677" s="302" t="s">
        <v>4219</v>
      </c>
      <c r="C677" s="872">
        <v>0</v>
      </c>
      <c r="D677" s="872">
        <v>0</v>
      </c>
      <c r="H677" s="298"/>
    </row>
    <row r="678" spans="1:8">
      <c r="A678" s="301" t="s">
        <v>4220</v>
      </c>
      <c r="B678" s="302" t="s">
        <v>4221</v>
      </c>
      <c r="C678" s="872">
        <v>1</v>
      </c>
      <c r="D678" s="872">
        <v>1</v>
      </c>
      <c r="H678" s="298"/>
    </row>
    <row r="679" spans="1:8">
      <c r="A679" s="301" t="s">
        <v>4222</v>
      </c>
      <c r="B679" s="313" t="s">
        <v>4223</v>
      </c>
      <c r="C679" s="872">
        <v>0</v>
      </c>
      <c r="D679" s="872">
        <v>0</v>
      </c>
      <c r="H679" s="298"/>
    </row>
    <row r="680" spans="1:8">
      <c r="A680" s="301" t="s">
        <v>4224</v>
      </c>
      <c r="B680" s="313" t="s">
        <v>4225</v>
      </c>
      <c r="C680" s="872">
        <v>0</v>
      </c>
      <c r="D680" s="872">
        <v>0</v>
      </c>
      <c r="H680" s="298"/>
    </row>
    <row r="681" spans="1:8">
      <c r="A681" s="301" t="s">
        <v>4226</v>
      </c>
      <c r="B681" s="302" t="s">
        <v>4227</v>
      </c>
      <c r="C681" s="872">
        <v>0</v>
      </c>
      <c r="D681" s="872">
        <v>0</v>
      </c>
      <c r="H681" s="298"/>
    </row>
    <row r="682" spans="1:8">
      <c r="A682" s="301" t="s">
        <v>4228</v>
      </c>
      <c r="B682" s="313" t="s">
        <v>4229</v>
      </c>
      <c r="C682" s="872">
        <v>1</v>
      </c>
      <c r="D682" s="872">
        <v>1</v>
      </c>
      <c r="H682" s="298"/>
    </row>
    <row r="683" spans="1:8">
      <c r="A683" s="301" t="s">
        <v>4230</v>
      </c>
      <c r="B683" s="313" t="s">
        <v>4231</v>
      </c>
      <c r="C683" s="872">
        <v>0</v>
      </c>
      <c r="D683" s="872">
        <v>0</v>
      </c>
      <c r="H683" s="298"/>
    </row>
    <row r="684" spans="1:8" ht="25.5">
      <c r="A684" s="301" t="s">
        <v>4232</v>
      </c>
      <c r="B684" s="313" t="s">
        <v>4233</v>
      </c>
      <c r="C684" s="872">
        <v>0</v>
      </c>
      <c r="D684" s="872">
        <v>0</v>
      </c>
      <c r="H684" s="298"/>
    </row>
    <row r="685" spans="1:8">
      <c r="A685" s="301" t="s">
        <v>4234</v>
      </c>
      <c r="B685" s="302" t="s">
        <v>4235</v>
      </c>
      <c r="C685" s="872">
        <v>0</v>
      </c>
      <c r="D685" s="872">
        <v>0</v>
      </c>
      <c r="H685" s="298"/>
    </row>
    <row r="686" spans="1:8">
      <c r="A686" s="301" t="s">
        <v>4236</v>
      </c>
      <c r="B686" s="302" t="s">
        <v>4237</v>
      </c>
      <c r="C686" s="872">
        <v>0</v>
      </c>
      <c r="D686" s="872">
        <v>0</v>
      </c>
      <c r="H686" s="298"/>
    </row>
    <row r="687" spans="1:8">
      <c r="A687" s="301" t="s">
        <v>4238</v>
      </c>
      <c r="B687" s="302" t="s">
        <v>4239</v>
      </c>
      <c r="C687" s="872">
        <v>1</v>
      </c>
      <c r="D687" s="872">
        <v>1</v>
      </c>
      <c r="H687" s="298"/>
    </row>
    <row r="688" spans="1:8">
      <c r="A688" s="301" t="s">
        <v>4240</v>
      </c>
      <c r="B688" s="313" t="s">
        <v>4241</v>
      </c>
      <c r="C688" s="872">
        <v>0</v>
      </c>
      <c r="D688" s="872">
        <v>0</v>
      </c>
      <c r="H688" s="298"/>
    </row>
    <row r="689" spans="1:8">
      <c r="A689" s="301" t="s">
        <v>4242</v>
      </c>
      <c r="B689" s="313" t="s">
        <v>4243</v>
      </c>
      <c r="C689" s="872">
        <v>1</v>
      </c>
      <c r="D689" s="872">
        <v>1</v>
      </c>
      <c r="H689" s="298"/>
    </row>
    <row r="690" spans="1:8">
      <c r="A690" s="301" t="s">
        <v>4244</v>
      </c>
      <c r="B690" s="302" t="s">
        <v>4245</v>
      </c>
      <c r="C690" s="872">
        <v>2</v>
      </c>
      <c r="D690" s="872">
        <v>2</v>
      </c>
      <c r="H690" s="298"/>
    </row>
    <row r="691" spans="1:8">
      <c r="A691" s="301" t="s">
        <v>4246</v>
      </c>
      <c r="B691" s="302" t="s">
        <v>4247</v>
      </c>
      <c r="C691" s="872">
        <v>3</v>
      </c>
      <c r="D691" s="872">
        <v>3</v>
      </c>
      <c r="H691" s="298"/>
    </row>
    <row r="692" spans="1:8" ht="25.5">
      <c r="A692" s="301" t="s">
        <v>4248</v>
      </c>
      <c r="B692" s="302" t="s">
        <v>4249</v>
      </c>
      <c r="C692" s="872">
        <v>0</v>
      </c>
      <c r="D692" s="872">
        <v>0</v>
      </c>
      <c r="H692" s="298"/>
    </row>
    <row r="693" spans="1:8" ht="25.5">
      <c r="A693" s="301" t="s">
        <v>4250</v>
      </c>
      <c r="B693" s="302" t="s">
        <v>4251</v>
      </c>
      <c r="C693" s="872">
        <v>0</v>
      </c>
      <c r="D693" s="872">
        <v>0</v>
      </c>
      <c r="H693" s="298"/>
    </row>
    <row r="694" spans="1:8">
      <c r="A694" s="301" t="s">
        <v>4252</v>
      </c>
      <c r="B694" s="302" t="s">
        <v>4253</v>
      </c>
      <c r="C694" s="872">
        <v>0</v>
      </c>
      <c r="D694" s="872">
        <v>0</v>
      </c>
      <c r="H694" s="298"/>
    </row>
    <row r="695" spans="1:8">
      <c r="A695" s="301" t="s">
        <v>4254</v>
      </c>
      <c r="B695" s="302" t="s">
        <v>4255</v>
      </c>
      <c r="C695" s="872">
        <v>1</v>
      </c>
      <c r="D695" s="872">
        <v>1</v>
      </c>
      <c r="H695" s="298"/>
    </row>
    <row r="696" spans="1:8">
      <c r="A696" s="301" t="s">
        <v>4256</v>
      </c>
      <c r="B696" s="302" t="s">
        <v>4257</v>
      </c>
      <c r="C696" s="872">
        <v>12</v>
      </c>
      <c r="D696" s="872">
        <v>12</v>
      </c>
      <c r="H696" s="298"/>
    </row>
    <row r="697" spans="1:8">
      <c r="A697" s="301" t="s">
        <v>4258</v>
      </c>
      <c r="B697" s="302" t="s">
        <v>4259</v>
      </c>
      <c r="C697" s="872">
        <v>1</v>
      </c>
      <c r="D697" s="872">
        <v>1</v>
      </c>
      <c r="H697" s="298"/>
    </row>
    <row r="698" spans="1:8">
      <c r="A698" s="301" t="s">
        <v>4260</v>
      </c>
      <c r="B698" s="302" t="s">
        <v>4261</v>
      </c>
      <c r="C698" s="872">
        <v>0</v>
      </c>
      <c r="D698" s="872">
        <v>0</v>
      </c>
      <c r="H698" s="298"/>
    </row>
    <row r="699" spans="1:8">
      <c r="A699" s="301" t="s">
        <v>4262</v>
      </c>
      <c r="B699" s="302" t="s">
        <v>4263</v>
      </c>
      <c r="C699" s="872">
        <v>2</v>
      </c>
      <c r="D699" s="872">
        <v>2</v>
      </c>
      <c r="H699" s="298"/>
    </row>
    <row r="700" spans="1:8">
      <c r="A700" s="301" t="s">
        <v>4264</v>
      </c>
      <c r="B700" s="302" t="s">
        <v>4265</v>
      </c>
      <c r="C700" s="872">
        <v>1</v>
      </c>
      <c r="D700" s="872">
        <v>1</v>
      </c>
      <c r="H700" s="298"/>
    </row>
    <row r="701" spans="1:8">
      <c r="A701" s="301" t="s">
        <v>4266</v>
      </c>
      <c r="B701" s="302" t="s">
        <v>4267</v>
      </c>
      <c r="C701" s="872">
        <v>1</v>
      </c>
      <c r="D701" s="872">
        <v>1</v>
      </c>
      <c r="H701" s="298"/>
    </row>
    <row r="702" spans="1:8">
      <c r="A702" s="301" t="s">
        <v>4268</v>
      </c>
      <c r="B702" s="302" t="s">
        <v>4269</v>
      </c>
      <c r="C702" s="872">
        <v>0</v>
      </c>
      <c r="D702" s="872">
        <v>0</v>
      </c>
      <c r="H702" s="298"/>
    </row>
    <row r="703" spans="1:8">
      <c r="A703" s="301" t="s">
        <v>4270</v>
      </c>
      <c r="B703" s="302" t="s">
        <v>4271</v>
      </c>
      <c r="C703" s="872">
        <v>1</v>
      </c>
      <c r="D703" s="872">
        <v>1</v>
      </c>
      <c r="H703" s="298"/>
    </row>
    <row r="704" spans="1:8" ht="18.75">
      <c r="A704" s="299">
        <v>22</v>
      </c>
      <c r="B704" s="307" t="s">
        <v>4272</v>
      </c>
      <c r="C704" s="788"/>
      <c r="D704" s="788"/>
      <c r="H704" s="298"/>
    </row>
    <row r="705" spans="1:8">
      <c r="A705" s="301" t="s">
        <v>4273</v>
      </c>
      <c r="B705" s="302" t="s">
        <v>4274</v>
      </c>
      <c r="C705" s="872">
        <v>0</v>
      </c>
      <c r="D705" s="872">
        <v>0</v>
      </c>
      <c r="E705" s="300"/>
      <c r="F705" s="300"/>
      <c r="H705" s="298"/>
    </row>
    <row r="706" spans="1:8">
      <c r="A706" s="301" t="s">
        <v>4275</v>
      </c>
      <c r="B706" s="302" t="s">
        <v>4276</v>
      </c>
      <c r="C706" s="872">
        <v>0</v>
      </c>
      <c r="D706" s="872">
        <v>0</v>
      </c>
      <c r="E706" s="300"/>
      <c r="F706" s="300"/>
      <c r="H706" s="298"/>
    </row>
    <row r="707" spans="1:8">
      <c r="A707" s="301" t="s">
        <v>4277</v>
      </c>
      <c r="B707" s="302" t="s">
        <v>4278</v>
      </c>
      <c r="C707" s="872">
        <v>0</v>
      </c>
      <c r="D707" s="872">
        <v>0</v>
      </c>
      <c r="E707" s="300"/>
      <c r="F707" s="300"/>
      <c r="H707" s="298"/>
    </row>
    <row r="708" spans="1:8">
      <c r="A708" s="301" t="s">
        <v>4279</v>
      </c>
      <c r="B708" s="302" t="s">
        <v>4280</v>
      </c>
      <c r="C708" s="872">
        <v>0</v>
      </c>
      <c r="D708" s="872">
        <v>0</v>
      </c>
      <c r="E708" s="300"/>
      <c r="F708" s="300"/>
      <c r="H708" s="298"/>
    </row>
    <row r="709" spans="1:8">
      <c r="A709" s="301" t="s">
        <v>4281</v>
      </c>
      <c r="B709" s="302" t="s">
        <v>4282</v>
      </c>
      <c r="C709" s="872">
        <v>0</v>
      </c>
      <c r="D709" s="872">
        <v>0</v>
      </c>
      <c r="E709" s="300"/>
      <c r="F709" s="300"/>
      <c r="H709" s="298"/>
    </row>
    <row r="710" spans="1:8">
      <c r="A710" s="301" t="s">
        <v>4283</v>
      </c>
      <c r="B710" s="302" t="s">
        <v>4284</v>
      </c>
      <c r="C710" s="872">
        <v>0</v>
      </c>
      <c r="D710" s="872">
        <v>0</v>
      </c>
      <c r="E710" s="300"/>
      <c r="F710" s="300"/>
      <c r="H710" s="298"/>
    </row>
    <row r="711" spans="1:8">
      <c r="A711" s="301" t="s">
        <v>4285</v>
      </c>
      <c r="B711" s="302" t="s">
        <v>4286</v>
      </c>
      <c r="C711" s="872">
        <v>0</v>
      </c>
      <c r="D711" s="872">
        <v>0</v>
      </c>
      <c r="E711" s="300"/>
      <c r="F711" s="300"/>
      <c r="H711" s="298"/>
    </row>
    <row r="712" spans="1:8">
      <c r="A712" s="301" t="s">
        <v>4287</v>
      </c>
      <c r="B712" s="302" t="s">
        <v>4288</v>
      </c>
      <c r="C712" s="872">
        <v>3</v>
      </c>
      <c r="D712" s="872">
        <v>3</v>
      </c>
      <c r="E712" s="300"/>
      <c r="F712" s="300"/>
      <c r="H712" s="298"/>
    </row>
    <row r="713" spans="1:8" ht="37.5">
      <c r="A713" s="299">
        <v>23</v>
      </c>
      <c r="B713" s="307" t="s">
        <v>4289</v>
      </c>
      <c r="C713" s="790"/>
      <c r="D713" s="790"/>
      <c r="E713" s="300"/>
      <c r="F713" s="300"/>
      <c r="H713" s="298"/>
    </row>
    <row r="714" spans="1:8" ht="25.5">
      <c r="A714" s="301" t="s">
        <v>4290</v>
      </c>
      <c r="B714" s="302" t="s">
        <v>4291</v>
      </c>
      <c r="C714" s="872">
        <v>2</v>
      </c>
      <c r="D714" s="872">
        <v>2</v>
      </c>
      <c r="E714" s="300"/>
      <c r="F714" s="300"/>
      <c r="H714" s="298"/>
    </row>
    <row r="715" spans="1:8" ht="25.5">
      <c r="A715" s="301" t="s">
        <v>4292</v>
      </c>
      <c r="B715" s="302" t="s">
        <v>4293</v>
      </c>
      <c r="C715" s="872">
        <v>15</v>
      </c>
      <c r="D715" s="872">
        <v>15</v>
      </c>
      <c r="E715" s="300"/>
      <c r="F715" s="300"/>
      <c r="H715" s="298"/>
    </row>
    <row r="716" spans="1:8">
      <c r="A716" s="301" t="s">
        <v>4294</v>
      </c>
      <c r="B716" s="302" t="s">
        <v>4295</v>
      </c>
      <c r="C716" s="872">
        <v>0</v>
      </c>
      <c r="D716" s="872">
        <v>0</v>
      </c>
      <c r="E716" s="300"/>
      <c r="F716" s="300"/>
      <c r="H716" s="298"/>
    </row>
    <row r="717" spans="1:8">
      <c r="A717" s="301" t="s">
        <v>4296</v>
      </c>
      <c r="B717" s="302" t="s">
        <v>4297</v>
      </c>
      <c r="C717" s="872">
        <v>0</v>
      </c>
      <c r="D717" s="872">
        <v>0</v>
      </c>
      <c r="E717" s="300"/>
      <c r="F717" s="300"/>
      <c r="H717" s="298"/>
    </row>
    <row r="718" spans="1:8">
      <c r="A718" s="301" t="s">
        <v>4298</v>
      </c>
      <c r="B718" s="302" t="s">
        <v>4299</v>
      </c>
      <c r="C718" s="872">
        <v>1</v>
      </c>
      <c r="D718" s="872">
        <v>1</v>
      </c>
      <c r="E718" s="300"/>
      <c r="F718" s="300"/>
      <c r="H718" s="298"/>
    </row>
    <row r="719" spans="1:8">
      <c r="A719" s="301" t="s">
        <v>4300</v>
      </c>
      <c r="B719" s="302" t="s">
        <v>4301</v>
      </c>
      <c r="C719" s="872">
        <v>0</v>
      </c>
      <c r="D719" s="872">
        <v>0</v>
      </c>
      <c r="E719" s="300"/>
      <c r="F719" s="300"/>
      <c r="H719" s="298"/>
    </row>
    <row r="720" spans="1:8">
      <c r="A720" s="301" t="s">
        <v>4302</v>
      </c>
      <c r="B720" s="302" t="s">
        <v>4303</v>
      </c>
      <c r="C720" s="872">
        <v>5</v>
      </c>
      <c r="D720" s="872">
        <v>5</v>
      </c>
      <c r="E720" s="300"/>
      <c r="F720" s="315"/>
      <c r="H720" s="298"/>
    </row>
    <row r="721" spans="1:8">
      <c r="A721" s="301" t="s">
        <v>4304</v>
      </c>
      <c r="B721" s="302" t="s">
        <v>4305</v>
      </c>
      <c r="C721" s="872">
        <v>0</v>
      </c>
      <c r="D721" s="872">
        <v>0</v>
      </c>
      <c r="H721" s="298"/>
    </row>
    <row r="722" spans="1:8">
      <c r="A722" s="301" t="s">
        <v>4306</v>
      </c>
      <c r="B722" s="302" t="s">
        <v>4307</v>
      </c>
      <c r="C722" s="872">
        <v>8</v>
      </c>
      <c r="D722" s="872">
        <v>8</v>
      </c>
      <c r="H722" s="298"/>
    </row>
    <row r="723" spans="1:8">
      <c r="A723" s="301" t="s">
        <v>4308</v>
      </c>
      <c r="B723" s="302" t="s">
        <v>4309</v>
      </c>
      <c r="C723" s="872">
        <v>200</v>
      </c>
      <c r="D723" s="872">
        <v>200</v>
      </c>
      <c r="H723" s="316"/>
    </row>
    <row r="724" spans="1:8">
      <c r="A724" s="301" t="s">
        <v>4310</v>
      </c>
      <c r="B724" s="302" t="s">
        <v>4311</v>
      </c>
      <c r="C724" s="872">
        <v>527</v>
      </c>
      <c r="D724" s="872">
        <v>527</v>
      </c>
    </row>
    <row r="725" spans="1:8">
      <c r="A725" s="301" t="s">
        <v>4312</v>
      </c>
      <c r="B725" s="302" t="s">
        <v>4313</v>
      </c>
      <c r="C725" s="872">
        <v>20</v>
      </c>
      <c r="D725" s="872">
        <v>20</v>
      </c>
    </row>
    <row r="726" spans="1:8">
      <c r="A726" s="301" t="s">
        <v>4314</v>
      </c>
      <c r="B726" s="302" t="s">
        <v>4315</v>
      </c>
      <c r="C726" s="872">
        <v>1</v>
      </c>
      <c r="D726" s="872">
        <v>1</v>
      </c>
    </row>
    <row r="727" spans="1:8" ht="22.5">
      <c r="A727" s="317"/>
      <c r="B727" s="318" t="s">
        <v>4316</v>
      </c>
      <c r="C727" s="788"/>
      <c r="D727" s="788"/>
    </row>
    <row r="728" spans="1:8">
      <c r="A728" s="301" t="s">
        <v>4317</v>
      </c>
      <c r="B728" s="319" t="s">
        <v>4318</v>
      </c>
      <c r="C728" s="872">
        <v>5</v>
      </c>
      <c r="D728" s="872">
        <v>5</v>
      </c>
    </row>
    <row r="729" spans="1:8" ht="25.5">
      <c r="A729" s="320" t="s">
        <v>4319</v>
      </c>
      <c r="B729" s="319" t="s">
        <v>4320</v>
      </c>
      <c r="C729" s="872">
        <v>11</v>
      </c>
      <c r="D729" s="872">
        <v>11</v>
      </c>
    </row>
    <row r="730" spans="1:8">
      <c r="A730" s="320" t="s">
        <v>4321</v>
      </c>
      <c r="B730" s="319" t="s">
        <v>4398</v>
      </c>
      <c r="C730" s="872">
        <v>11</v>
      </c>
      <c r="D730" s="872">
        <v>11</v>
      </c>
    </row>
    <row r="731" spans="1:8" ht="22.5">
      <c r="A731" s="321"/>
      <c r="B731" s="318" t="s">
        <v>4399</v>
      </c>
      <c r="C731" s="788"/>
      <c r="D731" s="788"/>
    </row>
    <row r="732" spans="1:8">
      <c r="A732" s="320" t="s">
        <v>4400</v>
      </c>
      <c r="B732" s="319" t="s">
        <v>4401</v>
      </c>
      <c r="C732" s="872">
        <v>3</v>
      </c>
      <c r="D732" s="872">
        <v>3</v>
      </c>
    </row>
    <row r="733" spans="1:8">
      <c r="A733" s="320" t="s">
        <v>4402</v>
      </c>
      <c r="B733" s="319" t="s">
        <v>4403</v>
      </c>
      <c r="C733" s="872">
        <v>4</v>
      </c>
      <c r="D733" s="872">
        <v>4</v>
      </c>
    </row>
    <row r="734" spans="1:8">
      <c r="A734" s="320" t="s">
        <v>4404</v>
      </c>
      <c r="B734" s="319" t="s">
        <v>4405</v>
      </c>
      <c r="C734" s="872">
        <v>0</v>
      </c>
      <c r="D734" s="872">
        <v>0</v>
      </c>
    </row>
    <row r="735" spans="1:8">
      <c r="A735" s="322"/>
      <c r="B735" s="322"/>
      <c r="C735" s="323"/>
      <c r="D735" s="323"/>
    </row>
    <row r="736" spans="1:8">
      <c r="A736" s="300"/>
      <c r="B736" s="322"/>
      <c r="C736" s="300"/>
      <c r="D736" s="300"/>
    </row>
    <row r="737" spans="2:4">
      <c r="B737" s="5" t="s">
        <v>7566</v>
      </c>
      <c r="C737" s="5"/>
      <c r="D737" s="5"/>
    </row>
    <row r="738" spans="2:4" ht="15.75">
      <c r="B738" s="324"/>
    </row>
    <row r="739" spans="2:4" ht="15.75">
      <c r="B739" s="324"/>
    </row>
    <row r="740" spans="2:4" ht="15.75">
      <c r="B740" s="324"/>
    </row>
    <row r="741" spans="2:4" ht="15" customHeight="1">
      <c r="B741" s="324"/>
    </row>
    <row r="742" spans="2:4" ht="15.75">
      <c r="B742" s="21"/>
    </row>
    <row r="743" spans="2:4" ht="16.5" customHeight="1">
      <c r="B743" s="324"/>
    </row>
  </sheetData>
  <sheetProtection selectLockedCells="1" selectUnlockedCells="1"/>
  <mergeCells count="1">
    <mergeCell ref="C1:D1"/>
  </mergeCells>
  <phoneticPr fontId="42" type="noConversion"/>
  <pageMargins left="0.23622047244094491" right="0.23622047244094491" top="0.35433070866141736" bottom="0.35433070866141736" header="0.51181102362204722" footer="0.51181102362204722"/>
  <pageSetup paperSize="9" scale="65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8"/>
  <sheetViews>
    <sheetView topLeftCell="A56" zoomScale="110" zoomScaleNormal="110" workbookViewId="0">
      <selection activeCell="L38" sqref="L38"/>
    </sheetView>
  </sheetViews>
  <sheetFormatPr defaultColWidth="9.140625" defaultRowHeight="12.75"/>
  <cols>
    <col min="1" max="1" width="12.7109375" style="11" customWidth="1"/>
    <col min="2" max="2" width="54.85546875" style="11" customWidth="1"/>
    <col min="3" max="3" width="9.5703125" style="11" customWidth="1"/>
    <col min="4" max="4" width="8.28515625" style="11" customWidth="1"/>
    <col min="5" max="5" width="7.5703125" style="11" customWidth="1"/>
    <col min="6" max="6" width="8.42578125" style="11" customWidth="1"/>
    <col min="7" max="7" width="7.5703125" style="11" customWidth="1"/>
    <col min="8" max="8" width="8.42578125" style="11" customWidth="1"/>
    <col min="9" max="16384" width="9.140625" style="11"/>
  </cols>
  <sheetData>
    <row r="1" spans="1:8" ht="15.75">
      <c r="A1" s="100"/>
      <c r="B1" s="101" t="s">
        <v>1240</v>
      </c>
      <c r="C1" s="717" t="s">
        <v>4076</v>
      </c>
      <c r="D1" s="719"/>
      <c r="E1" s="719"/>
      <c r="F1" s="720"/>
      <c r="G1" s="721"/>
      <c r="H1" s="722"/>
    </row>
    <row r="2" spans="1:8" ht="14.25">
      <c r="A2" s="100"/>
      <c r="B2" s="101" t="s">
        <v>1242</v>
      </c>
      <c r="C2" s="1482">
        <v>6113079</v>
      </c>
      <c r="D2" s="1483"/>
      <c r="E2" s="720"/>
      <c r="F2" s="720"/>
      <c r="G2" s="721"/>
      <c r="H2" s="722"/>
    </row>
    <row r="3" spans="1:8">
      <c r="A3" s="100"/>
      <c r="B3" s="101"/>
      <c r="C3" s="1118" t="s">
        <v>7797</v>
      </c>
      <c r="D3" s="921"/>
      <c r="E3" s="720"/>
      <c r="F3" s="720"/>
      <c r="G3" s="721"/>
      <c r="H3" s="722"/>
    </row>
    <row r="4" spans="1:8" ht="14.25">
      <c r="A4" s="100"/>
      <c r="B4" s="101" t="s">
        <v>1244</v>
      </c>
      <c r="C4" s="4" t="s">
        <v>1230</v>
      </c>
      <c r="D4" s="3"/>
      <c r="E4" s="3"/>
      <c r="F4" s="3"/>
      <c r="G4" s="723"/>
      <c r="H4" s="722"/>
    </row>
    <row r="5" spans="1:8" ht="15.75">
      <c r="A5" s="100"/>
      <c r="B5" s="101" t="s">
        <v>4077</v>
      </c>
      <c r="C5" s="724" t="s">
        <v>1554</v>
      </c>
      <c r="D5" s="725"/>
      <c r="E5" s="725"/>
      <c r="F5" s="3"/>
      <c r="G5" s="723"/>
      <c r="H5" s="722"/>
    </row>
    <row r="6" spans="1:8" ht="15.75">
      <c r="A6" s="273"/>
      <c r="B6" s="273"/>
      <c r="C6" s="726"/>
      <c r="D6" s="726"/>
      <c r="E6" s="726"/>
      <c r="F6" s="726"/>
      <c r="G6" s="727"/>
      <c r="H6" s="727"/>
    </row>
    <row r="7" spans="1:8" ht="24" customHeight="1">
      <c r="A7" s="704" t="s">
        <v>4406</v>
      </c>
      <c r="B7" s="704" t="s">
        <v>4407</v>
      </c>
      <c r="C7" s="1484" t="s">
        <v>6745</v>
      </c>
      <c r="D7" s="1485"/>
      <c r="E7" s="1484" t="s">
        <v>6746</v>
      </c>
      <c r="F7" s="1485"/>
      <c r="G7" s="1486" t="s">
        <v>6747</v>
      </c>
      <c r="H7" s="1486"/>
    </row>
    <row r="8" spans="1:8" ht="48.75" customHeight="1" thickBot="1">
      <c r="A8" s="705"/>
      <c r="B8" s="705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ht="36" customHeight="1" thickTop="1">
      <c r="A9" s="325"/>
      <c r="B9" s="326" t="s">
        <v>1229</v>
      </c>
      <c r="C9" s="798"/>
      <c r="D9" s="798"/>
      <c r="E9" s="798"/>
      <c r="F9" s="798"/>
      <c r="G9" s="798"/>
      <c r="H9" s="799"/>
    </row>
    <row r="10" spans="1:8" ht="22.5" customHeight="1">
      <c r="A10" s="47" t="s">
        <v>4408</v>
      </c>
      <c r="B10" s="329" t="s">
        <v>4409</v>
      </c>
      <c r="C10" s="232"/>
      <c r="D10" s="232"/>
      <c r="E10" s="232">
        <v>1</v>
      </c>
      <c r="F10" s="232">
        <v>2</v>
      </c>
      <c r="G10" s="260">
        <f t="shared" ref="G10:G41" si="0">C10+E10</f>
        <v>1</v>
      </c>
      <c r="H10" s="330">
        <f t="shared" ref="H10:H41" si="1">D10+F10</f>
        <v>2</v>
      </c>
    </row>
    <row r="11" spans="1:8" ht="22.5" customHeight="1">
      <c r="A11" s="47" t="s">
        <v>4410</v>
      </c>
      <c r="B11" s="48" t="s">
        <v>2621</v>
      </c>
      <c r="C11" s="232"/>
      <c r="D11" s="232"/>
      <c r="E11" s="331">
        <v>45</v>
      </c>
      <c r="F11" s="331">
        <v>50</v>
      </c>
      <c r="G11" s="260">
        <f t="shared" si="0"/>
        <v>45</v>
      </c>
      <c r="H11" s="330">
        <f t="shared" si="1"/>
        <v>50</v>
      </c>
    </row>
    <row r="12" spans="1:8" ht="22.5" customHeight="1">
      <c r="A12" s="47" t="s">
        <v>2622</v>
      </c>
      <c r="B12" s="48" t="s">
        <v>2623</v>
      </c>
      <c r="C12" s="232"/>
      <c r="D12" s="232"/>
      <c r="E12" s="331">
        <v>95</v>
      </c>
      <c r="F12" s="331">
        <v>100</v>
      </c>
      <c r="G12" s="260">
        <f t="shared" si="0"/>
        <v>95</v>
      </c>
      <c r="H12" s="330">
        <f t="shared" si="1"/>
        <v>100</v>
      </c>
    </row>
    <row r="13" spans="1:8" ht="13.5" customHeight="1">
      <c r="A13" s="47" t="s">
        <v>2626</v>
      </c>
      <c r="B13" s="48" t="s">
        <v>2627</v>
      </c>
      <c r="C13" s="232"/>
      <c r="D13" s="232"/>
      <c r="E13" s="232"/>
      <c r="F13" s="232"/>
      <c r="G13" s="260">
        <f t="shared" si="0"/>
        <v>0</v>
      </c>
      <c r="H13" s="330">
        <f t="shared" si="1"/>
        <v>0</v>
      </c>
    </row>
    <row r="14" spans="1:8" ht="13.5" customHeight="1">
      <c r="A14" s="47" t="s">
        <v>2628</v>
      </c>
      <c r="B14" s="48" t="s">
        <v>2629</v>
      </c>
      <c r="C14" s="232"/>
      <c r="D14" s="232"/>
      <c r="E14" s="232">
        <v>1</v>
      </c>
      <c r="F14" s="232">
        <v>1</v>
      </c>
      <c r="G14" s="260">
        <f t="shared" si="0"/>
        <v>1</v>
      </c>
      <c r="H14" s="330">
        <f t="shared" si="1"/>
        <v>1</v>
      </c>
    </row>
    <row r="15" spans="1:8" ht="13.5" customHeight="1">
      <c r="A15" s="47" t="s">
        <v>2630</v>
      </c>
      <c r="B15" s="48" t="s">
        <v>2631</v>
      </c>
      <c r="C15" s="232"/>
      <c r="D15" s="232"/>
      <c r="E15" s="232"/>
      <c r="F15" s="232"/>
      <c r="G15" s="260">
        <f t="shared" si="0"/>
        <v>0</v>
      </c>
      <c r="H15" s="330">
        <f t="shared" si="1"/>
        <v>0</v>
      </c>
    </row>
    <row r="16" spans="1:8" ht="13.5" customHeight="1">
      <c r="A16" s="47" t="s">
        <v>2632</v>
      </c>
      <c r="B16" s="48" t="s">
        <v>2633</v>
      </c>
      <c r="C16" s="232"/>
      <c r="D16" s="232"/>
      <c r="E16" s="232">
        <v>26</v>
      </c>
      <c r="F16" s="232">
        <v>26</v>
      </c>
      <c r="G16" s="260">
        <f t="shared" si="0"/>
        <v>26</v>
      </c>
      <c r="H16" s="330">
        <f t="shared" si="1"/>
        <v>26</v>
      </c>
    </row>
    <row r="17" spans="1:8" ht="13.5" customHeight="1">
      <c r="A17" s="47" t="s">
        <v>2634</v>
      </c>
      <c r="B17" s="48" t="s">
        <v>2635</v>
      </c>
      <c r="C17" s="232"/>
      <c r="D17" s="232"/>
      <c r="E17" s="232"/>
      <c r="F17" s="232"/>
      <c r="G17" s="260">
        <f t="shared" si="0"/>
        <v>0</v>
      </c>
      <c r="H17" s="330">
        <f t="shared" si="1"/>
        <v>0</v>
      </c>
    </row>
    <row r="18" spans="1:8" ht="12.75" customHeight="1">
      <c r="A18" s="47" t="s">
        <v>2636</v>
      </c>
      <c r="B18" s="48" t="s">
        <v>369</v>
      </c>
      <c r="C18" s="232"/>
      <c r="D18" s="232"/>
      <c r="E18" s="232">
        <v>16</v>
      </c>
      <c r="F18" s="232">
        <v>16</v>
      </c>
      <c r="G18" s="260">
        <f t="shared" si="0"/>
        <v>16</v>
      </c>
      <c r="H18" s="330">
        <f t="shared" si="1"/>
        <v>16</v>
      </c>
    </row>
    <row r="19" spans="1:8" ht="12.75" customHeight="1">
      <c r="A19" s="47" t="s">
        <v>2637</v>
      </c>
      <c r="B19" s="48" t="s">
        <v>2638</v>
      </c>
      <c r="C19" s="232"/>
      <c r="D19" s="232"/>
      <c r="E19" s="232">
        <v>5</v>
      </c>
      <c r="F19" s="232">
        <v>5</v>
      </c>
      <c r="G19" s="260">
        <f t="shared" si="0"/>
        <v>5</v>
      </c>
      <c r="H19" s="330">
        <f t="shared" si="1"/>
        <v>5</v>
      </c>
    </row>
    <row r="20" spans="1:8" ht="12.75" customHeight="1">
      <c r="A20" s="47" t="s">
        <v>2639</v>
      </c>
      <c r="B20" s="48" t="s">
        <v>2640</v>
      </c>
      <c r="C20" s="232"/>
      <c r="D20" s="232"/>
      <c r="E20" s="232">
        <v>2</v>
      </c>
      <c r="F20" s="232">
        <v>2</v>
      </c>
      <c r="G20" s="260">
        <f t="shared" si="0"/>
        <v>2</v>
      </c>
      <c r="H20" s="330">
        <f t="shared" si="1"/>
        <v>2</v>
      </c>
    </row>
    <row r="21" spans="1:8" ht="12.75" customHeight="1">
      <c r="A21" s="47" t="s">
        <v>2641</v>
      </c>
      <c r="B21" s="48" t="s">
        <v>2642</v>
      </c>
      <c r="C21" s="232"/>
      <c r="D21" s="232"/>
      <c r="E21" s="232">
        <v>23</v>
      </c>
      <c r="F21" s="232">
        <v>23</v>
      </c>
      <c r="G21" s="260">
        <f t="shared" si="0"/>
        <v>23</v>
      </c>
      <c r="H21" s="330">
        <f t="shared" si="1"/>
        <v>23</v>
      </c>
    </row>
    <row r="22" spans="1:8" ht="12.75" customHeight="1">
      <c r="A22" s="47" t="s">
        <v>2643</v>
      </c>
      <c r="B22" s="48" t="s">
        <v>2644</v>
      </c>
      <c r="C22" s="232"/>
      <c r="D22" s="232"/>
      <c r="E22" s="232">
        <v>28</v>
      </c>
      <c r="F22" s="232">
        <v>30</v>
      </c>
      <c r="G22" s="260">
        <f t="shared" si="0"/>
        <v>28</v>
      </c>
      <c r="H22" s="330">
        <f t="shared" si="1"/>
        <v>30</v>
      </c>
    </row>
    <row r="23" spans="1:8" ht="12.75" customHeight="1">
      <c r="A23" s="47" t="s">
        <v>2645</v>
      </c>
      <c r="B23" s="48" t="s">
        <v>372</v>
      </c>
      <c r="C23" s="232"/>
      <c r="D23" s="232"/>
      <c r="E23" s="232">
        <v>1</v>
      </c>
      <c r="F23" s="232">
        <v>4</v>
      </c>
      <c r="G23" s="260">
        <f t="shared" si="0"/>
        <v>1</v>
      </c>
      <c r="H23" s="330">
        <f t="shared" si="1"/>
        <v>4</v>
      </c>
    </row>
    <row r="24" spans="1:8" ht="12.75" customHeight="1">
      <c r="A24" s="47" t="s">
        <v>2646</v>
      </c>
      <c r="B24" s="48" t="s">
        <v>2647</v>
      </c>
      <c r="C24" s="232"/>
      <c r="D24" s="232"/>
      <c r="E24" s="331">
        <v>21</v>
      </c>
      <c r="F24" s="331">
        <v>25</v>
      </c>
      <c r="G24" s="260">
        <f t="shared" si="0"/>
        <v>21</v>
      </c>
      <c r="H24" s="330">
        <f t="shared" si="1"/>
        <v>25</v>
      </c>
    </row>
    <row r="25" spans="1:8" ht="15" customHeight="1">
      <c r="A25" s="47" t="s">
        <v>2648</v>
      </c>
      <c r="B25" s="48" t="s">
        <v>2649</v>
      </c>
      <c r="C25" s="232"/>
      <c r="D25" s="232"/>
      <c r="E25" s="232">
        <v>8</v>
      </c>
      <c r="F25" s="232">
        <v>8</v>
      </c>
      <c r="G25" s="260">
        <f t="shared" si="0"/>
        <v>8</v>
      </c>
      <c r="H25" s="330">
        <f t="shared" si="1"/>
        <v>8</v>
      </c>
    </row>
    <row r="26" spans="1:8" ht="12.75" customHeight="1">
      <c r="A26" s="50" t="s">
        <v>2650</v>
      </c>
      <c r="B26" s="332" t="s">
        <v>4446</v>
      </c>
      <c r="C26" s="232"/>
      <c r="D26" s="232"/>
      <c r="E26" s="232"/>
      <c r="F26" s="232"/>
      <c r="G26" s="260">
        <f t="shared" si="0"/>
        <v>0</v>
      </c>
      <c r="H26" s="330">
        <f t="shared" si="1"/>
        <v>0</v>
      </c>
    </row>
    <row r="27" spans="1:8" ht="12.75" customHeight="1">
      <c r="A27" s="47" t="s">
        <v>4447</v>
      </c>
      <c r="B27" s="48" t="s">
        <v>4448</v>
      </c>
      <c r="C27" s="232"/>
      <c r="D27" s="232"/>
      <c r="E27" s="232">
        <v>1</v>
      </c>
      <c r="F27" s="232">
        <v>1</v>
      </c>
      <c r="G27" s="260">
        <f t="shared" si="0"/>
        <v>1</v>
      </c>
      <c r="H27" s="330">
        <f t="shared" si="1"/>
        <v>1</v>
      </c>
    </row>
    <row r="28" spans="1:8" ht="12.75" customHeight="1">
      <c r="A28" s="47" t="s">
        <v>4449</v>
      </c>
      <c r="B28" s="48" t="s">
        <v>4450</v>
      </c>
      <c r="C28" s="232"/>
      <c r="D28" s="232"/>
      <c r="E28" s="232"/>
      <c r="F28" s="232"/>
      <c r="G28" s="260">
        <f t="shared" si="0"/>
        <v>0</v>
      </c>
      <c r="H28" s="330">
        <f t="shared" si="1"/>
        <v>0</v>
      </c>
    </row>
    <row r="29" spans="1:8" ht="12.75" customHeight="1">
      <c r="A29" s="47" t="s">
        <v>4451</v>
      </c>
      <c r="B29" s="48" t="s">
        <v>4452</v>
      </c>
      <c r="C29" s="232"/>
      <c r="D29" s="232"/>
      <c r="E29" s="232">
        <v>3</v>
      </c>
      <c r="F29" s="232">
        <v>3</v>
      </c>
      <c r="G29" s="260">
        <f t="shared" si="0"/>
        <v>3</v>
      </c>
      <c r="H29" s="330">
        <f t="shared" si="1"/>
        <v>3</v>
      </c>
    </row>
    <row r="30" spans="1:8" ht="12.75" customHeight="1">
      <c r="A30" s="47" t="s">
        <v>4453</v>
      </c>
      <c r="B30" s="333" t="s">
        <v>4454</v>
      </c>
      <c r="C30" s="232"/>
      <c r="D30" s="232"/>
      <c r="E30" s="331"/>
      <c r="F30" s="331"/>
      <c r="G30" s="260">
        <f t="shared" si="0"/>
        <v>0</v>
      </c>
      <c r="H30" s="330">
        <f t="shared" si="1"/>
        <v>0</v>
      </c>
    </row>
    <row r="31" spans="1:8" ht="12.75" customHeight="1">
      <c r="A31" s="47" t="s">
        <v>4455</v>
      </c>
      <c r="B31" s="333" t="s">
        <v>4456</v>
      </c>
      <c r="C31" s="331"/>
      <c r="D31" s="331"/>
      <c r="E31" s="331"/>
      <c r="F31" s="331"/>
      <c r="G31" s="260">
        <f t="shared" si="0"/>
        <v>0</v>
      </c>
      <c r="H31" s="330">
        <f t="shared" si="1"/>
        <v>0</v>
      </c>
    </row>
    <row r="32" spans="1:8" ht="12.75" customHeight="1">
      <c r="A32" s="47" t="s">
        <v>729</v>
      </c>
      <c r="B32" s="333" t="s">
        <v>730</v>
      </c>
      <c r="C32" s="331"/>
      <c r="D32" s="331"/>
      <c r="E32" s="331"/>
      <c r="F32" s="331"/>
      <c r="G32" s="260">
        <f t="shared" si="0"/>
        <v>0</v>
      </c>
      <c r="H32" s="330">
        <f t="shared" si="1"/>
        <v>0</v>
      </c>
    </row>
    <row r="33" spans="1:8" ht="12.75" customHeight="1">
      <c r="A33" s="47" t="s">
        <v>1324</v>
      </c>
      <c r="B33" s="333" t="s">
        <v>229</v>
      </c>
      <c r="C33" s="232"/>
      <c r="D33" s="232"/>
      <c r="E33" s="232"/>
      <c r="F33" s="232"/>
      <c r="G33" s="260">
        <f t="shared" si="0"/>
        <v>0</v>
      </c>
      <c r="H33" s="330">
        <f t="shared" si="1"/>
        <v>0</v>
      </c>
    </row>
    <row r="34" spans="1:8" ht="12.75" customHeight="1">
      <c r="A34" s="47" t="s">
        <v>1374</v>
      </c>
      <c r="B34" s="333" t="s">
        <v>366</v>
      </c>
      <c r="C34" s="260"/>
      <c r="D34" s="260"/>
      <c r="E34" s="232"/>
      <c r="F34" s="232"/>
      <c r="G34" s="260">
        <f t="shared" si="0"/>
        <v>0</v>
      </c>
      <c r="H34" s="330">
        <f t="shared" si="1"/>
        <v>0</v>
      </c>
    </row>
    <row r="35" spans="1:8" ht="12.75" customHeight="1">
      <c r="A35" s="47" t="s">
        <v>230</v>
      </c>
      <c r="B35" s="333" t="s">
        <v>2635</v>
      </c>
      <c r="C35" s="260"/>
      <c r="D35" s="260"/>
      <c r="E35" s="232">
        <v>1</v>
      </c>
      <c r="F35" s="232">
        <v>1</v>
      </c>
      <c r="G35" s="260">
        <f t="shared" si="0"/>
        <v>1</v>
      </c>
      <c r="H35" s="330">
        <f t="shared" si="1"/>
        <v>1</v>
      </c>
    </row>
    <row r="36" spans="1:8" ht="12.75" customHeight="1">
      <c r="A36" s="47" t="s">
        <v>4471</v>
      </c>
      <c r="B36" s="48" t="s">
        <v>4472</v>
      </c>
      <c r="C36" s="260"/>
      <c r="D36" s="260"/>
      <c r="E36" s="232">
        <v>1</v>
      </c>
      <c r="F36" s="232">
        <v>1</v>
      </c>
      <c r="G36" s="260">
        <f t="shared" si="0"/>
        <v>1</v>
      </c>
      <c r="H36" s="330">
        <f t="shared" si="1"/>
        <v>1</v>
      </c>
    </row>
    <row r="37" spans="1:8" ht="12.75" customHeight="1">
      <c r="A37" s="47" t="s">
        <v>231</v>
      </c>
      <c r="B37" s="333" t="s">
        <v>367</v>
      </c>
      <c r="C37" s="260"/>
      <c r="D37" s="260"/>
      <c r="E37" s="232"/>
      <c r="F37" s="232"/>
      <c r="G37" s="260">
        <f t="shared" si="0"/>
        <v>0</v>
      </c>
      <c r="H37" s="330">
        <f t="shared" si="1"/>
        <v>0</v>
      </c>
    </row>
    <row r="38" spans="1:8" ht="12.75" customHeight="1">
      <c r="A38" s="47" t="s">
        <v>232</v>
      </c>
      <c r="B38" s="333" t="s">
        <v>368</v>
      </c>
      <c r="C38" s="260"/>
      <c r="D38" s="260"/>
      <c r="E38" s="232">
        <v>1</v>
      </c>
      <c r="F38" s="232">
        <v>1</v>
      </c>
      <c r="G38" s="260">
        <f t="shared" si="0"/>
        <v>1</v>
      </c>
      <c r="H38" s="330">
        <f t="shared" si="1"/>
        <v>1</v>
      </c>
    </row>
    <row r="39" spans="1:8" ht="12.75" customHeight="1">
      <c r="A39" s="47" t="s">
        <v>4477</v>
      </c>
      <c r="B39" s="48" t="s">
        <v>4478</v>
      </c>
      <c r="C39" s="260"/>
      <c r="D39" s="260"/>
      <c r="E39" s="331"/>
      <c r="F39" s="331"/>
      <c r="G39" s="260">
        <f t="shared" si="0"/>
        <v>0</v>
      </c>
      <c r="H39" s="330">
        <f t="shared" si="1"/>
        <v>0</v>
      </c>
    </row>
    <row r="40" spans="1:8" ht="12.75" customHeight="1">
      <c r="A40" s="47" t="s">
        <v>233</v>
      </c>
      <c r="B40" s="333" t="s">
        <v>234</v>
      </c>
      <c r="C40" s="260"/>
      <c r="D40" s="260"/>
      <c r="E40" s="331"/>
      <c r="F40" s="331"/>
      <c r="G40" s="260">
        <f t="shared" si="0"/>
        <v>0</v>
      </c>
      <c r="H40" s="330">
        <f t="shared" si="1"/>
        <v>0</v>
      </c>
    </row>
    <row r="41" spans="1:8" ht="12.75" customHeight="1">
      <c r="A41" s="47" t="s">
        <v>235</v>
      </c>
      <c r="B41" s="333" t="s">
        <v>236</v>
      </c>
      <c r="C41" s="260"/>
      <c r="D41" s="260"/>
      <c r="E41" s="331">
        <v>1</v>
      </c>
      <c r="F41" s="331">
        <v>1</v>
      </c>
      <c r="G41" s="260">
        <f t="shared" si="0"/>
        <v>1</v>
      </c>
      <c r="H41" s="330">
        <f t="shared" si="1"/>
        <v>1</v>
      </c>
    </row>
    <row r="42" spans="1:8" ht="12.75" customHeight="1">
      <c r="A42" s="47" t="s">
        <v>237</v>
      </c>
      <c r="B42" s="333" t="s">
        <v>238</v>
      </c>
      <c r="C42" s="260"/>
      <c r="D42" s="260"/>
      <c r="E42" s="331"/>
      <c r="F42" s="331"/>
      <c r="G42" s="260">
        <f t="shared" ref="G42:G73" si="2">C42+E42</f>
        <v>0</v>
      </c>
      <c r="H42" s="330">
        <f t="shared" ref="H42:H73" si="3">D42+F42</f>
        <v>0</v>
      </c>
    </row>
    <row r="43" spans="1:8" ht="12.75" customHeight="1">
      <c r="A43" s="47" t="s">
        <v>239</v>
      </c>
      <c r="B43" s="333" t="s">
        <v>240</v>
      </c>
      <c r="C43" s="260"/>
      <c r="D43" s="260"/>
      <c r="E43" s="331">
        <v>4</v>
      </c>
      <c r="F43" s="331">
        <v>4</v>
      </c>
      <c r="G43" s="260">
        <f t="shared" si="2"/>
        <v>4</v>
      </c>
      <c r="H43" s="330">
        <f t="shared" si="3"/>
        <v>4</v>
      </c>
    </row>
    <row r="44" spans="1:8" ht="12.75" customHeight="1">
      <c r="A44" s="47" t="s">
        <v>742</v>
      </c>
      <c r="B44" s="333" t="s">
        <v>241</v>
      </c>
      <c r="C44" s="260"/>
      <c r="D44" s="260"/>
      <c r="E44" s="331"/>
      <c r="F44" s="331"/>
      <c r="G44" s="260">
        <f t="shared" si="2"/>
        <v>0</v>
      </c>
      <c r="H44" s="330">
        <f t="shared" si="3"/>
        <v>0</v>
      </c>
    </row>
    <row r="45" spans="1:8" ht="12.75" customHeight="1">
      <c r="A45" s="47" t="s">
        <v>2641</v>
      </c>
      <c r="B45" s="48" t="s">
        <v>2642</v>
      </c>
      <c r="C45" s="231"/>
      <c r="D45" s="231"/>
      <c r="E45" s="232"/>
      <c r="F45" s="232"/>
      <c r="G45" s="260">
        <f t="shared" si="2"/>
        <v>0</v>
      </c>
      <c r="H45" s="330">
        <f t="shared" si="3"/>
        <v>0</v>
      </c>
    </row>
    <row r="46" spans="1:8" ht="12.75" customHeight="1">
      <c r="A46" s="47" t="s">
        <v>4477</v>
      </c>
      <c r="B46" s="48" t="s">
        <v>4478</v>
      </c>
      <c r="C46" s="231"/>
      <c r="D46" s="231"/>
      <c r="E46" s="232"/>
      <c r="F46" s="232"/>
      <c r="G46" s="260">
        <f t="shared" si="2"/>
        <v>0</v>
      </c>
      <c r="H46" s="330">
        <f t="shared" si="3"/>
        <v>0</v>
      </c>
    </row>
    <row r="47" spans="1:8" ht="12.75" customHeight="1">
      <c r="A47" s="47" t="s">
        <v>4479</v>
      </c>
      <c r="B47" s="48" t="s">
        <v>4480</v>
      </c>
      <c r="C47" s="231"/>
      <c r="D47" s="231"/>
      <c r="E47" s="232"/>
      <c r="F47" s="232"/>
      <c r="G47" s="260">
        <f t="shared" si="2"/>
        <v>0</v>
      </c>
      <c r="H47" s="330">
        <f t="shared" si="3"/>
        <v>0</v>
      </c>
    </row>
    <row r="48" spans="1:8" ht="12.75" customHeight="1">
      <c r="A48" s="47" t="s">
        <v>4485</v>
      </c>
      <c r="B48" s="48" t="s">
        <v>4486</v>
      </c>
      <c r="C48" s="260"/>
      <c r="D48" s="260"/>
      <c r="E48" s="331"/>
      <c r="F48" s="331"/>
      <c r="G48" s="260">
        <f t="shared" si="2"/>
        <v>0</v>
      </c>
      <c r="H48" s="330">
        <f t="shared" si="3"/>
        <v>0</v>
      </c>
    </row>
    <row r="49" spans="1:8" ht="12.75" customHeight="1">
      <c r="A49" s="47" t="s">
        <v>2708</v>
      </c>
      <c r="B49" s="48" t="s">
        <v>2709</v>
      </c>
      <c r="C49" s="331"/>
      <c r="D49" s="331"/>
      <c r="E49" s="331"/>
      <c r="F49" s="331"/>
      <c r="G49" s="260">
        <f t="shared" si="2"/>
        <v>0</v>
      </c>
      <c r="H49" s="330">
        <f t="shared" si="3"/>
        <v>0</v>
      </c>
    </row>
    <row r="50" spans="1:8" ht="12.75" customHeight="1">
      <c r="A50" s="47" t="s">
        <v>1270</v>
      </c>
      <c r="B50" s="329" t="s">
        <v>1271</v>
      </c>
      <c r="C50" s="331"/>
      <c r="D50" s="331"/>
      <c r="E50" s="331">
        <v>3</v>
      </c>
      <c r="F50" s="331">
        <v>3</v>
      </c>
      <c r="G50" s="260">
        <f t="shared" si="2"/>
        <v>3</v>
      </c>
      <c r="H50" s="330">
        <f t="shared" si="3"/>
        <v>3</v>
      </c>
    </row>
    <row r="51" spans="1:8" ht="12.75" customHeight="1">
      <c r="A51" s="47" t="s">
        <v>370</v>
      </c>
      <c r="B51" s="329" t="s">
        <v>371</v>
      </c>
      <c r="C51" s="331"/>
      <c r="D51" s="331"/>
      <c r="E51" s="331"/>
      <c r="F51" s="331"/>
      <c r="G51" s="260">
        <f t="shared" si="2"/>
        <v>0</v>
      </c>
      <c r="H51" s="330">
        <f t="shared" si="3"/>
        <v>0</v>
      </c>
    </row>
    <row r="52" spans="1:8" ht="12.75" customHeight="1">
      <c r="A52" s="47" t="s">
        <v>1544</v>
      </c>
      <c r="B52" s="329" t="s">
        <v>1545</v>
      </c>
      <c r="C52" s="331"/>
      <c r="D52" s="331"/>
      <c r="E52" s="331"/>
      <c r="F52" s="331"/>
      <c r="G52" s="260">
        <f t="shared" si="2"/>
        <v>0</v>
      </c>
      <c r="H52" s="330">
        <f t="shared" si="3"/>
        <v>0</v>
      </c>
    </row>
    <row r="53" spans="1:8" ht="12.75" customHeight="1">
      <c r="A53" s="47" t="s">
        <v>1266</v>
      </c>
      <c r="B53" s="329" t="s">
        <v>1267</v>
      </c>
      <c r="C53" s="331"/>
      <c r="D53" s="331"/>
      <c r="E53" s="331"/>
      <c r="F53" s="331"/>
      <c r="G53" s="260">
        <f t="shared" si="2"/>
        <v>0</v>
      </c>
      <c r="H53" s="330">
        <f t="shared" si="3"/>
        <v>0</v>
      </c>
    </row>
    <row r="54" spans="1:8" ht="12.75" customHeight="1">
      <c r="A54" s="47" t="s">
        <v>1268</v>
      </c>
      <c r="B54" s="329" t="s">
        <v>1269</v>
      </c>
      <c r="C54" s="331"/>
      <c r="D54" s="331"/>
      <c r="E54" s="331"/>
      <c r="F54" s="331"/>
      <c r="G54" s="260">
        <f t="shared" si="2"/>
        <v>0</v>
      </c>
      <c r="H54" s="330">
        <f t="shared" si="3"/>
        <v>0</v>
      </c>
    </row>
    <row r="55" spans="1:8" ht="12.75" customHeight="1">
      <c r="A55" s="47" t="s">
        <v>4469</v>
      </c>
      <c r="B55" s="329" t="s">
        <v>6130</v>
      </c>
      <c r="C55" s="331"/>
      <c r="D55" s="331"/>
      <c r="E55" s="331"/>
      <c r="F55" s="331"/>
      <c r="G55" s="260">
        <f t="shared" si="2"/>
        <v>0</v>
      </c>
      <c r="H55" s="330">
        <f t="shared" si="3"/>
        <v>0</v>
      </c>
    </row>
    <row r="56" spans="1:8" ht="12.75" customHeight="1">
      <c r="A56" s="47" t="s">
        <v>2646</v>
      </c>
      <c r="B56" s="329" t="s">
        <v>2647</v>
      </c>
      <c r="C56" s="331"/>
      <c r="D56" s="331"/>
      <c r="E56" s="331"/>
      <c r="F56" s="331"/>
      <c r="G56" s="260">
        <f t="shared" si="2"/>
        <v>0</v>
      </c>
      <c r="H56" s="330">
        <f t="shared" si="3"/>
        <v>0</v>
      </c>
    </row>
    <row r="57" spans="1:8" ht="12.75" customHeight="1">
      <c r="A57" s="47" t="s">
        <v>6131</v>
      </c>
      <c r="B57" s="329" t="s">
        <v>6132</v>
      </c>
      <c r="C57" s="331"/>
      <c r="D57" s="331"/>
      <c r="E57" s="331">
        <v>1</v>
      </c>
      <c r="F57" s="331">
        <v>1</v>
      </c>
      <c r="G57" s="260">
        <f t="shared" si="2"/>
        <v>1</v>
      </c>
      <c r="H57" s="330">
        <f t="shared" si="3"/>
        <v>1</v>
      </c>
    </row>
    <row r="58" spans="1:8" ht="12.75" customHeight="1">
      <c r="A58" s="47" t="s">
        <v>6133</v>
      </c>
      <c r="B58" s="329" t="s">
        <v>4568</v>
      </c>
      <c r="C58" s="331"/>
      <c r="D58" s="331"/>
      <c r="E58" s="331"/>
      <c r="F58" s="331"/>
      <c r="G58" s="260">
        <f t="shared" si="2"/>
        <v>0</v>
      </c>
      <c r="H58" s="330">
        <f t="shared" si="3"/>
        <v>0</v>
      </c>
    </row>
    <row r="59" spans="1:8" ht="12.75" customHeight="1">
      <c r="A59" s="47" t="s">
        <v>4569</v>
      </c>
      <c r="B59" s="329" t="s">
        <v>4570</v>
      </c>
      <c r="C59" s="331"/>
      <c r="D59" s="331"/>
      <c r="E59" s="331"/>
      <c r="F59" s="331"/>
      <c r="G59" s="260">
        <f t="shared" si="2"/>
        <v>0</v>
      </c>
      <c r="H59" s="330">
        <f t="shared" si="3"/>
        <v>0</v>
      </c>
    </row>
    <row r="60" spans="1:8" ht="12.75" customHeight="1">
      <c r="A60" s="47" t="s">
        <v>4022</v>
      </c>
      <c r="B60" s="329" t="s">
        <v>4023</v>
      </c>
      <c r="C60" s="331"/>
      <c r="D60" s="331"/>
      <c r="E60" s="331"/>
      <c r="F60" s="331"/>
      <c r="G60" s="260">
        <f t="shared" si="2"/>
        <v>0</v>
      </c>
      <c r="H60" s="330">
        <f t="shared" si="3"/>
        <v>0</v>
      </c>
    </row>
    <row r="61" spans="1:8" ht="12.75" customHeight="1">
      <c r="A61" s="47" t="s">
        <v>5992</v>
      </c>
      <c r="B61" s="329" t="s">
        <v>5993</v>
      </c>
      <c r="C61" s="331"/>
      <c r="D61" s="331"/>
      <c r="E61" s="331"/>
      <c r="F61" s="331"/>
      <c r="G61" s="260">
        <f t="shared" si="2"/>
        <v>0</v>
      </c>
      <c r="H61" s="330">
        <f t="shared" si="3"/>
        <v>0</v>
      </c>
    </row>
    <row r="62" spans="1:8" ht="12.75" customHeight="1">
      <c r="A62" s="47" t="s">
        <v>6067</v>
      </c>
      <c r="B62" s="329" t="s">
        <v>4889</v>
      </c>
      <c r="C62" s="331"/>
      <c r="D62" s="331"/>
      <c r="E62" s="331"/>
      <c r="F62" s="331"/>
      <c r="G62" s="260">
        <f t="shared" si="2"/>
        <v>0</v>
      </c>
      <c r="H62" s="330">
        <f t="shared" si="3"/>
        <v>0</v>
      </c>
    </row>
    <row r="63" spans="1:8" ht="12.75" customHeight="1">
      <c r="A63" s="47" t="s">
        <v>1322</v>
      </c>
      <c r="B63" s="329" t="s">
        <v>1323</v>
      </c>
      <c r="C63" s="331"/>
      <c r="D63" s="331"/>
      <c r="E63" s="331">
        <v>1</v>
      </c>
      <c r="F63" s="331">
        <v>1</v>
      </c>
      <c r="G63" s="260">
        <f t="shared" si="2"/>
        <v>1</v>
      </c>
      <c r="H63" s="330">
        <f t="shared" si="3"/>
        <v>1</v>
      </c>
    </row>
    <row r="64" spans="1:8" ht="12.75" customHeight="1">
      <c r="A64" s="47" t="s">
        <v>231</v>
      </c>
      <c r="B64" s="329" t="s">
        <v>367</v>
      </c>
      <c r="C64" s="331"/>
      <c r="D64" s="331"/>
      <c r="E64" s="331"/>
      <c r="F64" s="331"/>
      <c r="G64" s="260">
        <f t="shared" si="2"/>
        <v>0</v>
      </c>
      <c r="H64" s="330">
        <f t="shared" si="3"/>
        <v>0</v>
      </c>
    </row>
    <row r="65" spans="1:8" ht="12.75" customHeight="1">
      <c r="A65" s="47" t="s">
        <v>4890</v>
      </c>
      <c r="B65" s="329" t="s">
        <v>4891</v>
      </c>
      <c r="C65" s="331"/>
      <c r="D65" s="331"/>
      <c r="E65" s="331">
        <v>4</v>
      </c>
      <c r="F65" s="331">
        <v>4</v>
      </c>
      <c r="G65" s="260">
        <f t="shared" si="2"/>
        <v>4</v>
      </c>
      <c r="H65" s="330">
        <f t="shared" si="3"/>
        <v>4</v>
      </c>
    </row>
    <row r="66" spans="1:8" ht="12.75" customHeight="1">
      <c r="A66" s="47" t="s">
        <v>4892</v>
      </c>
      <c r="B66" s="329" t="s">
        <v>4893</v>
      </c>
      <c r="C66" s="331"/>
      <c r="D66" s="331"/>
      <c r="E66" s="331"/>
      <c r="F66" s="331"/>
      <c r="G66" s="260">
        <f t="shared" si="2"/>
        <v>0</v>
      </c>
      <c r="H66" s="330">
        <f t="shared" si="3"/>
        <v>0</v>
      </c>
    </row>
    <row r="67" spans="1:8" ht="12.75" customHeight="1">
      <c r="A67" s="47" t="s">
        <v>4461</v>
      </c>
      <c r="B67" s="329" t="s">
        <v>4462</v>
      </c>
      <c r="C67" s="331"/>
      <c r="D67" s="331"/>
      <c r="E67" s="331"/>
      <c r="F67" s="331"/>
      <c r="G67" s="260">
        <f t="shared" si="2"/>
        <v>0</v>
      </c>
      <c r="H67" s="330">
        <f t="shared" si="3"/>
        <v>0</v>
      </c>
    </row>
    <row r="68" spans="1:8" ht="12.75" customHeight="1">
      <c r="A68" s="47" t="s">
        <v>4987</v>
      </c>
      <c r="B68" s="329" t="s">
        <v>5025</v>
      </c>
      <c r="C68" s="331"/>
      <c r="D68" s="331"/>
      <c r="E68" s="331"/>
      <c r="F68" s="331"/>
      <c r="G68" s="260">
        <f t="shared" si="2"/>
        <v>0</v>
      </c>
      <c r="H68" s="330">
        <f t="shared" si="3"/>
        <v>0</v>
      </c>
    </row>
    <row r="69" spans="1:8" ht="12.75" customHeight="1">
      <c r="A69" s="47" t="s">
        <v>1296</v>
      </c>
      <c r="B69" s="329" t="s">
        <v>6736</v>
      </c>
      <c r="C69" s="331"/>
      <c r="D69" s="331"/>
      <c r="E69" s="331"/>
      <c r="F69" s="331"/>
      <c r="G69" s="260">
        <f t="shared" si="2"/>
        <v>0</v>
      </c>
      <c r="H69" s="330">
        <f t="shared" si="3"/>
        <v>0</v>
      </c>
    </row>
    <row r="70" spans="1:8" ht="12.75" customHeight="1">
      <c r="A70" s="47" t="s">
        <v>4473</v>
      </c>
      <c r="B70" s="329" t="s">
        <v>6737</v>
      </c>
      <c r="C70" s="331"/>
      <c r="D70" s="331"/>
      <c r="E70" s="331"/>
      <c r="F70" s="331"/>
      <c r="G70" s="260">
        <f t="shared" si="2"/>
        <v>0</v>
      </c>
      <c r="H70" s="330">
        <f t="shared" si="3"/>
        <v>0</v>
      </c>
    </row>
    <row r="71" spans="1:8" ht="12.75" customHeight="1">
      <c r="A71" s="47" t="s">
        <v>2706</v>
      </c>
      <c r="B71" s="329" t="s">
        <v>7030</v>
      </c>
      <c r="C71" s="331"/>
      <c r="D71" s="331"/>
      <c r="E71" s="331">
        <v>1</v>
      </c>
      <c r="F71" s="331">
        <v>1</v>
      </c>
      <c r="G71" s="260">
        <f t="shared" si="2"/>
        <v>1</v>
      </c>
      <c r="H71" s="330">
        <f t="shared" si="3"/>
        <v>1</v>
      </c>
    </row>
    <row r="72" spans="1:8" ht="12.75" customHeight="1">
      <c r="A72" s="47" t="s">
        <v>7031</v>
      </c>
      <c r="B72" s="329" t="s">
        <v>7032</v>
      </c>
      <c r="C72" s="331"/>
      <c r="D72" s="331"/>
      <c r="E72" s="331">
        <v>1</v>
      </c>
      <c r="F72" s="331">
        <v>1</v>
      </c>
      <c r="G72" s="260">
        <f t="shared" si="2"/>
        <v>1</v>
      </c>
      <c r="H72" s="330">
        <f t="shared" si="3"/>
        <v>1</v>
      </c>
    </row>
    <row r="73" spans="1:8" ht="12.75" customHeight="1">
      <c r="A73" s="50" t="s">
        <v>364</v>
      </c>
      <c r="B73" s="338" t="s">
        <v>365</v>
      </c>
      <c r="C73" s="1135"/>
      <c r="D73" s="1135"/>
      <c r="E73" s="232">
        <v>1</v>
      </c>
      <c r="F73" s="232">
        <v>1</v>
      </c>
      <c r="G73" s="260">
        <f t="shared" si="2"/>
        <v>1</v>
      </c>
      <c r="H73" s="1134">
        <f t="shared" si="3"/>
        <v>1</v>
      </c>
    </row>
    <row r="74" spans="1:8" ht="12.75" customHeight="1">
      <c r="A74" s="50" t="s">
        <v>1362</v>
      </c>
      <c r="B74" s="338" t="s">
        <v>7415</v>
      </c>
      <c r="C74" s="1135"/>
      <c r="D74" s="1135"/>
      <c r="E74" s="232">
        <v>1</v>
      </c>
      <c r="F74" s="232">
        <v>1</v>
      </c>
      <c r="G74" s="260">
        <f t="shared" ref="G74:G82" si="4">C74+E74</f>
        <v>1</v>
      </c>
      <c r="H74" s="1134">
        <f t="shared" ref="H74:H82" si="5">D74+F74</f>
        <v>1</v>
      </c>
    </row>
    <row r="75" spans="1:8" ht="12.75" customHeight="1">
      <c r="A75" s="50" t="s">
        <v>7416</v>
      </c>
      <c r="B75" s="338" t="s">
        <v>7417</v>
      </c>
      <c r="C75" s="1135"/>
      <c r="D75" s="1135"/>
      <c r="E75" s="232">
        <v>1</v>
      </c>
      <c r="F75" s="232">
        <v>1</v>
      </c>
      <c r="G75" s="260">
        <f t="shared" si="4"/>
        <v>1</v>
      </c>
      <c r="H75" s="1134">
        <f t="shared" si="5"/>
        <v>1</v>
      </c>
    </row>
    <row r="76" spans="1:8" ht="12.75" customHeight="1">
      <c r="A76" s="50" t="s">
        <v>4885</v>
      </c>
      <c r="B76" s="338" t="s">
        <v>4886</v>
      </c>
      <c r="C76" s="1135"/>
      <c r="D76" s="1135"/>
      <c r="E76" s="232">
        <v>1</v>
      </c>
      <c r="F76" s="232">
        <v>1</v>
      </c>
      <c r="G76" s="260">
        <f t="shared" si="4"/>
        <v>1</v>
      </c>
      <c r="H76" s="1134">
        <f t="shared" si="5"/>
        <v>1</v>
      </c>
    </row>
    <row r="77" spans="1:8" ht="12.75" customHeight="1">
      <c r="A77" s="50" t="s">
        <v>2624</v>
      </c>
      <c r="B77" s="338" t="s">
        <v>2625</v>
      </c>
      <c r="C77" s="1135"/>
      <c r="D77" s="1135"/>
      <c r="E77" s="232">
        <v>1</v>
      </c>
      <c r="F77" s="232">
        <v>1</v>
      </c>
      <c r="G77" s="260">
        <f t="shared" si="4"/>
        <v>1</v>
      </c>
      <c r="H77" s="1134">
        <f t="shared" si="5"/>
        <v>1</v>
      </c>
    </row>
    <row r="78" spans="1:8" ht="12.75" customHeight="1">
      <c r="A78" s="50" t="s">
        <v>4007</v>
      </c>
      <c r="B78" s="338" t="s">
        <v>7622</v>
      </c>
      <c r="C78" s="1184"/>
      <c r="D78" s="1184"/>
      <c r="E78" s="232">
        <v>1</v>
      </c>
      <c r="F78" s="232">
        <v>1</v>
      </c>
      <c r="G78" s="260">
        <f t="shared" si="4"/>
        <v>1</v>
      </c>
      <c r="H78" s="1182">
        <f t="shared" si="5"/>
        <v>1</v>
      </c>
    </row>
    <row r="79" spans="1:8" ht="12.75" customHeight="1">
      <c r="A79" s="50" t="s">
        <v>7623</v>
      </c>
      <c r="B79" s="338" t="s">
        <v>7624</v>
      </c>
      <c r="C79" s="1184"/>
      <c r="D79" s="1184"/>
      <c r="E79" s="232">
        <v>1</v>
      </c>
      <c r="F79" s="232">
        <v>1</v>
      </c>
      <c r="G79" s="260">
        <f t="shared" si="4"/>
        <v>1</v>
      </c>
      <c r="H79" s="1182">
        <f t="shared" si="5"/>
        <v>1</v>
      </c>
    </row>
    <row r="80" spans="1:8" ht="12.75" customHeight="1">
      <c r="A80" s="50" t="s">
        <v>4862</v>
      </c>
      <c r="B80" s="338" t="s">
        <v>4863</v>
      </c>
      <c r="C80" s="1184"/>
      <c r="D80" s="1184"/>
      <c r="E80" s="232">
        <v>1</v>
      </c>
      <c r="F80" s="232">
        <v>1</v>
      </c>
      <c r="G80" s="260">
        <f t="shared" si="4"/>
        <v>1</v>
      </c>
      <c r="H80" s="1182">
        <f t="shared" si="5"/>
        <v>1</v>
      </c>
    </row>
    <row r="81" spans="1:8" ht="12.75" customHeight="1">
      <c r="A81" s="50" t="s">
        <v>4411</v>
      </c>
      <c r="B81" s="338" t="s">
        <v>4412</v>
      </c>
      <c r="C81" s="1082"/>
      <c r="D81" s="1082"/>
      <c r="E81" s="232">
        <v>1</v>
      </c>
      <c r="F81" s="232">
        <v>1</v>
      </c>
      <c r="G81" s="260">
        <f t="shared" si="4"/>
        <v>1</v>
      </c>
      <c r="H81" s="1081">
        <f t="shared" si="5"/>
        <v>1</v>
      </c>
    </row>
    <row r="82" spans="1:8" ht="12.75" customHeight="1">
      <c r="A82" s="334" t="s">
        <v>4459</v>
      </c>
      <c r="B82" s="335"/>
      <c r="C82" s="260">
        <f>SUM(C10:C81)</f>
        <v>0</v>
      </c>
      <c r="D82" s="260">
        <f>SUM(D10:D81)</f>
        <v>0</v>
      </c>
      <c r="E82" s="260">
        <f>SUM(E10:E81)</f>
        <v>304</v>
      </c>
      <c r="F82" s="260">
        <f>SUM(F10:F81)</f>
        <v>324</v>
      </c>
      <c r="G82" s="260">
        <f t="shared" si="4"/>
        <v>304</v>
      </c>
      <c r="H82" s="330">
        <f t="shared" si="5"/>
        <v>324</v>
      </c>
    </row>
    <row r="83" spans="1:8" ht="12.75" customHeight="1">
      <c r="A83" s="334"/>
      <c r="B83" s="335"/>
      <c r="C83" s="802"/>
      <c r="D83" s="802"/>
      <c r="E83" s="802"/>
      <c r="F83" s="802"/>
      <c r="G83" s="802"/>
      <c r="H83" s="802"/>
    </row>
    <row r="84" spans="1:8" ht="12.75" customHeight="1">
      <c r="A84" s="47"/>
      <c r="B84" s="337" t="s">
        <v>4460</v>
      </c>
      <c r="C84" s="802"/>
      <c r="D84" s="802"/>
      <c r="E84" s="802"/>
      <c r="F84" s="802"/>
      <c r="G84" s="802"/>
      <c r="H84" s="802"/>
    </row>
    <row r="85" spans="1:8">
      <c r="A85" s="47" t="s">
        <v>4461</v>
      </c>
      <c r="B85" s="48" t="s">
        <v>4462</v>
      </c>
      <c r="C85" s="231"/>
      <c r="D85" s="231"/>
      <c r="E85" s="232"/>
      <c r="F85" s="232"/>
      <c r="G85" s="260"/>
      <c r="H85" s="146">
        <f t="shared" ref="H85:H116" si="6">D85+F85</f>
        <v>0</v>
      </c>
    </row>
    <row r="86" spans="1:8">
      <c r="A86" s="47" t="s">
        <v>4463</v>
      </c>
      <c r="B86" s="48" t="s">
        <v>4464</v>
      </c>
      <c r="C86" s="1247">
        <v>1996</v>
      </c>
      <c r="D86" s="231">
        <v>2656</v>
      </c>
      <c r="E86" s="232">
        <v>244</v>
      </c>
      <c r="F86" s="232">
        <v>344</v>
      </c>
      <c r="G86" s="260">
        <f t="shared" ref="G86:G117" si="7">C86+E86</f>
        <v>2240</v>
      </c>
      <c r="H86" s="146">
        <f t="shared" si="6"/>
        <v>3000</v>
      </c>
    </row>
    <row r="87" spans="1:8">
      <c r="A87" s="47" t="s">
        <v>4465</v>
      </c>
      <c r="B87" s="48" t="s">
        <v>4466</v>
      </c>
      <c r="C87" s="1247">
        <v>121</v>
      </c>
      <c r="D87" s="231">
        <v>121</v>
      </c>
      <c r="E87" s="232">
        <v>81</v>
      </c>
      <c r="F87" s="232">
        <v>81</v>
      </c>
      <c r="G87" s="260">
        <f t="shared" si="7"/>
        <v>202</v>
      </c>
      <c r="H87" s="146">
        <f t="shared" si="6"/>
        <v>202</v>
      </c>
    </row>
    <row r="88" spans="1:8">
      <c r="A88" s="47" t="s">
        <v>4467</v>
      </c>
      <c r="B88" s="48" t="s">
        <v>4468</v>
      </c>
      <c r="C88" s="1247">
        <v>3</v>
      </c>
      <c r="D88" s="231">
        <v>3</v>
      </c>
      <c r="E88" s="232"/>
      <c r="F88" s="232"/>
      <c r="G88" s="260">
        <f t="shared" si="7"/>
        <v>3</v>
      </c>
      <c r="H88" s="146">
        <f t="shared" si="6"/>
        <v>3</v>
      </c>
    </row>
    <row r="89" spans="1:8">
      <c r="A89" s="47" t="s">
        <v>4469</v>
      </c>
      <c r="B89" s="48" t="s">
        <v>4470</v>
      </c>
      <c r="C89" s="1247">
        <v>2</v>
      </c>
      <c r="D89" s="231">
        <v>2</v>
      </c>
      <c r="E89" s="232">
        <v>8</v>
      </c>
      <c r="F89" s="232">
        <v>8</v>
      </c>
      <c r="G89" s="260">
        <f t="shared" si="7"/>
        <v>10</v>
      </c>
      <c r="H89" s="146">
        <f t="shared" si="6"/>
        <v>10</v>
      </c>
    </row>
    <row r="90" spans="1:8">
      <c r="A90" s="47" t="s">
        <v>4473</v>
      </c>
      <c r="B90" s="48" t="s">
        <v>4474</v>
      </c>
      <c r="C90" s="1247">
        <v>1</v>
      </c>
      <c r="D90" s="231">
        <v>1</v>
      </c>
      <c r="E90" s="232"/>
      <c r="F90" s="232"/>
      <c r="G90" s="260">
        <f t="shared" si="7"/>
        <v>1</v>
      </c>
      <c r="H90" s="146">
        <f t="shared" si="6"/>
        <v>1</v>
      </c>
    </row>
    <row r="91" spans="1:8">
      <c r="A91" s="47" t="s">
        <v>4475</v>
      </c>
      <c r="B91" s="48" t="s">
        <v>4476</v>
      </c>
      <c r="C91" s="1247">
        <v>1</v>
      </c>
      <c r="D91" s="231">
        <v>1</v>
      </c>
      <c r="E91" s="232"/>
      <c r="F91" s="232"/>
      <c r="G91" s="260">
        <f t="shared" si="7"/>
        <v>1</v>
      </c>
      <c r="H91" s="146">
        <f t="shared" si="6"/>
        <v>1</v>
      </c>
    </row>
    <row r="92" spans="1:8" ht="14.25" customHeight="1">
      <c r="A92" s="47" t="s">
        <v>4479</v>
      </c>
      <c r="B92" s="48" t="s">
        <v>4480</v>
      </c>
      <c r="C92" s="1247">
        <v>4</v>
      </c>
      <c r="D92" s="231">
        <v>4</v>
      </c>
      <c r="E92" s="232">
        <v>22</v>
      </c>
      <c r="F92" s="232">
        <v>22</v>
      </c>
      <c r="G92" s="260">
        <f t="shared" si="7"/>
        <v>26</v>
      </c>
      <c r="H92" s="146">
        <f t="shared" si="6"/>
        <v>26</v>
      </c>
    </row>
    <row r="93" spans="1:8">
      <c r="A93" s="47" t="s">
        <v>4481</v>
      </c>
      <c r="B93" s="48" t="s">
        <v>4482</v>
      </c>
      <c r="C93" s="1247"/>
      <c r="D93" s="231"/>
      <c r="E93" s="232"/>
      <c r="F93" s="232"/>
      <c r="G93" s="260">
        <f t="shared" si="7"/>
        <v>0</v>
      </c>
      <c r="H93" s="146">
        <f t="shared" si="6"/>
        <v>0</v>
      </c>
    </row>
    <row r="94" spans="1:8" ht="15" customHeight="1">
      <c r="A94" s="47" t="s">
        <v>2641</v>
      </c>
      <c r="B94" s="48" t="s">
        <v>2642</v>
      </c>
      <c r="C94" s="1247">
        <v>68</v>
      </c>
      <c r="D94" s="231">
        <v>68</v>
      </c>
      <c r="E94" s="232">
        <v>234</v>
      </c>
      <c r="F94" s="232">
        <v>234</v>
      </c>
      <c r="G94" s="260">
        <f t="shared" si="7"/>
        <v>302</v>
      </c>
      <c r="H94" s="146">
        <f t="shared" si="6"/>
        <v>302</v>
      </c>
    </row>
    <row r="95" spans="1:8" ht="15" customHeight="1">
      <c r="A95" s="47" t="s">
        <v>4483</v>
      </c>
      <c r="B95" s="48" t="s">
        <v>4484</v>
      </c>
      <c r="C95" s="1247"/>
      <c r="D95" s="231"/>
      <c r="E95" s="232"/>
      <c r="F95" s="232"/>
      <c r="G95" s="260">
        <f t="shared" si="7"/>
        <v>0</v>
      </c>
      <c r="H95" s="146">
        <f t="shared" si="6"/>
        <v>0</v>
      </c>
    </row>
    <row r="96" spans="1:8" ht="15" customHeight="1">
      <c r="A96" s="47" t="s">
        <v>4485</v>
      </c>
      <c r="B96" s="48" t="s">
        <v>4486</v>
      </c>
      <c r="C96" s="1247">
        <v>3</v>
      </c>
      <c r="D96" s="231">
        <v>3</v>
      </c>
      <c r="E96" s="232">
        <v>87</v>
      </c>
      <c r="F96" s="232">
        <v>87</v>
      </c>
      <c r="G96" s="260">
        <f t="shared" si="7"/>
        <v>90</v>
      </c>
      <c r="H96" s="146">
        <f t="shared" si="6"/>
        <v>90</v>
      </c>
    </row>
    <row r="97" spans="1:8" ht="15" customHeight="1">
      <c r="A97" s="47" t="s">
        <v>4487</v>
      </c>
      <c r="B97" s="48" t="s">
        <v>4488</v>
      </c>
      <c r="C97" s="1247"/>
      <c r="D97" s="231"/>
      <c r="E97" s="232"/>
      <c r="F97" s="232"/>
      <c r="G97" s="260">
        <f t="shared" si="7"/>
        <v>0</v>
      </c>
      <c r="H97" s="146">
        <f t="shared" si="6"/>
        <v>0</v>
      </c>
    </row>
    <row r="98" spans="1:8" ht="15" customHeight="1">
      <c r="A98" s="47" t="s">
        <v>4489</v>
      </c>
      <c r="B98" s="48" t="s">
        <v>4490</v>
      </c>
      <c r="C98" s="1247"/>
      <c r="D98" s="231"/>
      <c r="E98" s="232"/>
      <c r="F98" s="232"/>
      <c r="G98" s="260">
        <f t="shared" si="7"/>
        <v>0</v>
      </c>
      <c r="H98" s="146">
        <f t="shared" si="6"/>
        <v>0</v>
      </c>
    </row>
    <row r="99" spans="1:8">
      <c r="A99" s="47" t="s">
        <v>4491</v>
      </c>
      <c r="B99" s="48" t="s">
        <v>4492</v>
      </c>
      <c r="C99" s="1247">
        <v>4305</v>
      </c>
      <c r="D99" s="231">
        <v>1440</v>
      </c>
      <c r="E99" s="232">
        <v>60</v>
      </c>
      <c r="F99" s="232">
        <v>60</v>
      </c>
      <c r="G99" s="260">
        <f t="shared" si="7"/>
        <v>4365</v>
      </c>
      <c r="H99" s="146">
        <f t="shared" si="6"/>
        <v>1500</v>
      </c>
    </row>
    <row r="100" spans="1:8">
      <c r="A100" s="47" t="s">
        <v>4495</v>
      </c>
      <c r="B100" s="48" t="s">
        <v>4496</v>
      </c>
      <c r="C100" s="1247">
        <v>17</v>
      </c>
      <c r="D100" s="231">
        <v>17</v>
      </c>
      <c r="E100" s="232">
        <v>31</v>
      </c>
      <c r="F100" s="232">
        <v>31</v>
      </c>
      <c r="G100" s="260">
        <f t="shared" si="7"/>
        <v>48</v>
      </c>
      <c r="H100" s="146">
        <f t="shared" si="6"/>
        <v>48</v>
      </c>
    </row>
    <row r="101" spans="1:8">
      <c r="A101" s="47" t="s">
        <v>4497</v>
      </c>
      <c r="B101" s="48" t="s">
        <v>2692</v>
      </c>
      <c r="C101" s="1247">
        <v>3</v>
      </c>
      <c r="D101" s="231">
        <v>3</v>
      </c>
      <c r="E101" s="232"/>
      <c r="F101" s="232"/>
      <c r="G101" s="260">
        <f t="shared" si="7"/>
        <v>3</v>
      </c>
      <c r="H101" s="146">
        <f t="shared" si="6"/>
        <v>3</v>
      </c>
    </row>
    <row r="102" spans="1:8">
      <c r="A102" s="47" t="s">
        <v>2693</v>
      </c>
      <c r="B102" s="48" t="s">
        <v>2694</v>
      </c>
      <c r="C102" s="1247">
        <v>3</v>
      </c>
      <c r="D102" s="231">
        <v>3</v>
      </c>
      <c r="E102" s="232"/>
      <c r="F102" s="232"/>
      <c r="G102" s="260">
        <f t="shared" si="7"/>
        <v>3</v>
      </c>
      <c r="H102" s="146">
        <f t="shared" si="6"/>
        <v>3</v>
      </c>
    </row>
    <row r="103" spans="1:8">
      <c r="A103" s="47" t="s">
        <v>2695</v>
      </c>
      <c r="B103" s="48" t="s">
        <v>2696</v>
      </c>
      <c r="C103" s="1247">
        <v>27</v>
      </c>
      <c r="D103" s="231">
        <v>27</v>
      </c>
      <c r="E103" s="232"/>
      <c r="F103" s="232"/>
      <c r="G103" s="260">
        <f t="shared" si="7"/>
        <v>27</v>
      </c>
      <c r="H103" s="146">
        <f t="shared" si="6"/>
        <v>27</v>
      </c>
    </row>
    <row r="104" spans="1:8">
      <c r="A104" s="47" t="s">
        <v>2697</v>
      </c>
      <c r="B104" s="48" t="s">
        <v>2698</v>
      </c>
      <c r="C104" s="1247"/>
      <c r="D104" s="231"/>
      <c r="E104" s="232"/>
      <c r="F104" s="232"/>
      <c r="G104" s="260">
        <f t="shared" si="7"/>
        <v>0</v>
      </c>
      <c r="H104" s="146">
        <f t="shared" si="6"/>
        <v>0</v>
      </c>
    </row>
    <row r="105" spans="1:8">
      <c r="A105" s="47" t="s">
        <v>2699</v>
      </c>
      <c r="B105" s="48" t="s">
        <v>2700</v>
      </c>
      <c r="C105" s="1247"/>
      <c r="D105" s="231"/>
      <c r="E105" s="232">
        <v>1</v>
      </c>
      <c r="F105" s="232">
        <v>1</v>
      </c>
      <c r="G105" s="260">
        <f t="shared" si="7"/>
        <v>1</v>
      </c>
      <c r="H105" s="146">
        <f t="shared" si="6"/>
        <v>1</v>
      </c>
    </row>
    <row r="106" spans="1:8" ht="24.75" customHeight="1">
      <c r="A106" s="47" t="s">
        <v>2701</v>
      </c>
      <c r="B106" s="48" t="s">
        <v>2702</v>
      </c>
      <c r="C106" s="1247"/>
      <c r="D106" s="231"/>
      <c r="E106" s="232">
        <v>355</v>
      </c>
      <c r="F106" s="232">
        <v>355</v>
      </c>
      <c r="G106" s="260">
        <f t="shared" si="7"/>
        <v>355</v>
      </c>
      <c r="H106" s="146">
        <f t="shared" si="6"/>
        <v>355</v>
      </c>
    </row>
    <row r="107" spans="1:8" ht="19.5" customHeight="1">
      <c r="A107" s="47" t="s">
        <v>2703</v>
      </c>
      <c r="B107" s="48" t="s">
        <v>2704</v>
      </c>
      <c r="C107" s="1247">
        <v>162</v>
      </c>
      <c r="D107" s="231">
        <v>162</v>
      </c>
      <c r="E107" s="232">
        <v>9</v>
      </c>
      <c r="F107" s="232">
        <v>9</v>
      </c>
      <c r="G107" s="260">
        <f t="shared" si="7"/>
        <v>171</v>
      </c>
      <c r="H107" s="146">
        <f t="shared" si="6"/>
        <v>171</v>
      </c>
    </row>
    <row r="108" spans="1:8" ht="25.5" customHeight="1">
      <c r="A108" s="47" t="s">
        <v>2706</v>
      </c>
      <c r="B108" s="48" t="s">
        <v>2707</v>
      </c>
      <c r="C108" s="1247">
        <v>2</v>
      </c>
      <c r="D108" s="231">
        <v>2</v>
      </c>
      <c r="E108" s="232">
        <v>1</v>
      </c>
      <c r="F108" s="232">
        <v>1</v>
      </c>
      <c r="G108" s="260">
        <f t="shared" si="7"/>
        <v>3</v>
      </c>
      <c r="H108" s="146">
        <f t="shared" si="6"/>
        <v>3</v>
      </c>
    </row>
    <row r="109" spans="1:8" ht="19.5" customHeight="1">
      <c r="A109" s="47" t="s">
        <v>2708</v>
      </c>
      <c r="B109" s="48" t="s">
        <v>2709</v>
      </c>
      <c r="C109" s="1247">
        <v>6</v>
      </c>
      <c r="D109" s="231">
        <v>6</v>
      </c>
      <c r="E109" s="1247">
        <v>3</v>
      </c>
      <c r="F109" s="231">
        <v>3</v>
      </c>
      <c r="G109" s="260">
        <f t="shared" si="7"/>
        <v>9</v>
      </c>
      <c r="H109" s="146">
        <f t="shared" si="6"/>
        <v>9</v>
      </c>
    </row>
    <row r="110" spans="1:8" ht="20.25" customHeight="1">
      <c r="A110" s="47" t="s">
        <v>2710</v>
      </c>
      <c r="B110" s="48" t="s">
        <v>2711</v>
      </c>
      <c r="C110" s="331">
        <v>52</v>
      </c>
      <c r="D110" s="331">
        <v>52</v>
      </c>
      <c r="E110" s="331">
        <v>29</v>
      </c>
      <c r="F110" s="331">
        <v>29</v>
      </c>
      <c r="G110" s="260">
        <f t="shared" si="7"/>
        <v>81</v>
      </c>
      <c r="H110" s="146">
        <f t="shared" si="6"/>
        <v>81</v>
      </c>
    </row>
    <row r="111" spans="1:8" ht="27.75" customHeight="1">
      <c r="A111" s="47" t="s">
        <v>2712</v>
      </c>
      <c r="B111" s="48" t="s">
        <v>2713</v>
      </c>
      <c r="C111" s="331">
        <v>184</v>
      </c>
      <c r="D111" s="331">
        <v>184</v>
      </c>
      <c r="E111" s="331">
        <v>155</v>
      </c>
      <c r="F111" s="331">
        <v>155</v>
      </c>
      <c r="G111" s="260">
        <f t="shared" si="7"/>
        <v>339</v>
      </c>
      <c r="H111" s="146">
        <f t="shared" si="6"/>
        <v>339</v>
      </c>
    </row>
    <row r="112" spans="1:8" ht="30" customHeight="1">
      <c r="A112" s="47" t="s">
        <v>2714</v>
      </c>
      <c r="B112" s="48" t="s">
        <v>2715</v>
      </c>
      <c r="C112" s="331">
        <v>128</v>
      </c>
      <c r="D112" s="331">
        <v>128</v>
      </c>
      <c r="E112" s="331">
        <v>444</v>
      </c>
      <c r="F112" s="331">
        <v>444</v>
      </c>
      <c r="G112" s="260">
        <f t="shared" si="7"/>
        <v>572</v>
      </c>
      <c r="H112" s="146">
        <f t="shared" si="6"/>
        <v>572</v>
      </c>
    </row>
    <row r="113" spans="1:8" ht="17.25" customHeight="1">
      <c r="A113" s="47" t="s">
        <v>2716</v>
      </c>
      <c r="B113" s="48" t="s">
        <v>2717</v>
      </c>
      <c r="C113" s="331">
        <v>304</v>
      </c>
      <c r="D113" s="331">
        <v>304</v>
      </c>
      <c r="E113" s="331">
        <v>968</v>
      </c>
      <c r="F113" s="331">
        <v>968</v>
      </c>
      <c r="G113" s="260">
        <f t="shared" si="7"/>
        <v>1272</v>
      </c>
      <c r="H113" s="146">
        <f t="shared" si="6"/>
        <v>1272</v>
      </c>
    </row>
    <row r="114" spans="1:8" ht="22.5" customHeight="1">
      <c r="A114" s="47" t="s">
        <v>2718</v>
      </c>
      <c r="B114" s="48" t="s">
        <v>2719</v>
      </c>
      <c r="C114" s="331">
        <v>158</v>
      </c>
      <c r="D114" s="331">
        <v>158</v>
      </c>
      <c r="E114" s="331">
        <v>564</v>
      </c>
      <c r="F114" s="331">
        <v>564</v>
      </c>
      <c r="G114" s="260">
        <f t="shared" si="7"/>
        <v>722</v>
      </c>
      <c r="H114" s="146">
        <f t="shared" si="6"/>
        <v>722</v>
      </c>
    </row>
    <row r="115" spans="1:8" ht="19.5" customHeight="1">
      <c r="A115" s="47" t="s">
        <v>2720</v>
      </c>
      <c r="B115" s="48" t="s">
        <v>2721</v>
      </c>
      <c r="C115" s="331"/>
      <c r="D115" s="331"/>
      <c r="E115" s="331">
        <v>70</v>
      </c>
      <c r="F115" s="331">
        <v>70</v>
      </c>
      <c r="G115" s="260">
        <f t="shared" si="7"/>
        <v>70</v>
      </c>
      <c r="H115" s="146">
        <f t="shared" si="6"/>
        <v>70</v>
      </c>
    </row>
    <row r="116" spans="1:8" ht="19.5" customHeight="1">
      <c r="A116" s="47" t="s">
        <v>2722</v>
      </c>
      <c r="B116" s="48" t="s">
        <v>2723</v>
      </c>
      <c r="C116" s="331"/>
      <c r="D116" s="331"/>
      <c r="E116" s="331">
        <v>317</v>
      </c>
      <c r="F116" s="331">
        <v>400</v>
      </c>
      <c r="G116" s="260">
        <f t="shared" si="7"/>
        <v>317</v>
      </c>
      <c r="H116" s="146">
        <f t="shared" si="6"/>
        <v>400</v>
      </c>
    </row>
    <row r="117" spans="1:8" ht="15.75" customHeight="1">
      <c r="A117" s="47" t="s">
        <v>5980</v>
      </c>
      <c r="B117" s="48" t="s">
        <v>5981</v>
      </c>
      <c r="C117" s="1247"/>
      <c r="D117" s="231"/>
      <c r="E117" s="331"/>
      <c r="F117" s="331"/>
      <c r="G117" s="260">
        <f t="shared" si="7"/>
        <v>0</v>
      </c>
      <c r="H117" s="146">
        <f t="shared" ref="H117:H148" si="8">D117+F117</f>
        <v>0</v>
      </c>
    </row>
    <row r="118" spans="1:8" ht="15.75" customHeight="1">
      <c r="A118" s="47" t="s">
        <v>5982</v>
      </c>
      <c r="B118" s="48" t="s">
        <v>5983</v>
      </c>
      <c r="C118" s="1247"/>
      <c r="D118" s="231"/>
      <c r="E118" s="331">
        <v>325</v>
      </c>
      <c r="F118" s="331">
        <v>400</v>
      </c>
      <c r="G118" s="260">
        <f t="shared" ref="G118:G149" si="9">C118+E118</f>
        <v>325</v>
      </c>
      <c r="H118" s="146">
        <f t="shared" si="8"/>
        <v>400</v>
      </c>
    </row>
    <row r="119" spans="1:8" ht="14.25" customHeight="1">
      <c r="A119" s="47" t="s">
        <v>5984</v>
      </c>
      <c r="B119" s="48" t="s">
        <v>5985</v>
      </c>
      <c r="C119" s="331">
        <v>1</v>
      </c>
      <c r="D119" s="331">
        <v>1</v>
      </c>
      <c r="E119" s="331">
        <v>75</v>
      </c>
      <c r="F119" s="331">
        <v>75</v>
      </c>
      <c r="G119" s="260">
        <f t="shared" si="9"/>
        <v>76</v>
      </c>
      <c r="H119" s="146">
        <f t="shared" si="8"/>
        <v>76</v>
      </c>
    </row>
    <row r="120" spans="1:8" ht="14.25" customHeight="1">
      <c r="A120" s="47" t="s">
        <v>5986</v>
      </c>
      <c r="B120" s="48" t="s">
        <v>5987</v>
      </c>
      <c r="C120" s="1247"/>
      <c r="D120" s="231"/>
      <c r="E120" s="331"/>
      <c r="F120" s="331"/>
      <c r="G120" s="260">
        <f t="shared" si="9"/>
        <v>0</v>
      </c>
      <c r="H120" s="146">
        <f t="shared" si="8"/>
        <v>0</v>
      </c>
    </row>
    <row r="121" spans="1:8" ht="23.25" customHeight="1">
      <c r="A121" s="47" t="s">
        <v>5988</v>
      </c>
      <c r="B121" s="48" t="s">
        <v>5989</v>
      </c>
      <c r="C121" s="1247"/>
      <c r="D121" s="231"/>
      <c r="E121" s="331">
        <v>9</v>
      </c>
      <c r="F121" s="331">
        <v>3000</v>
      </c>
      <c r="G121" s="260">
        <f t="shared" si="9"/>
        <v>9</v>
      </c>
      <c r="H121" s="146">
        <f t="shared" si="8"/>
        <v>3000</v>
      </c>
    </row>
    <row r="122" spans="1:8" ht="15" customHeight="1">
      <c r="A122" s="47" t="s">
        <v>5990</v>
      </c>
      <c r="B122" s="48" t="s">
        <v>5991</v>
      </c>
      <c r="C122" s="1247"/>
      <c r="D122" s="231"/>
      <c r="E122" s="331">
        <v>1</v>
      </c>
      <c r="F122" s="331">
        <v>1</v>
      </c>
      <c r="G122" s="260">
        <f t="shared" si="9"/>
        <v>1</v>
      </c>
      <c r="H122" s="146">
        <f t="shared" si="8"/>
        <v>1</v>
      </c>
    </row>
    <row r="123" spans="1:8" ht="14.25" customHeight="1">
      <c r="A123" s="47" t="s">
        <v>5994</v>
      </c>
      <c r="B123" s="48" t="s">
        <v>5995</v>
      </c>
      <c r="C123" s="1247"/>
      <c r="D123" s="231"/>
      <c r="E123" s="331">
        <v>14</v>
      </c>
      <c r="F123" s="331">
        <v>14</v>
      </c>
      <c r="G123" s="260">
        <f t="shared" si="9"/>
        <v>14</v>
      </c>
      <c r="H123" s="146">
        <f t="shared" si="8"/>
        <v>14</v>
      </c>
    </row>
    <row r="124" spans="1:8" ht="15" customHeight="1">
      <c r="A124" s="47" t="s">
        <v>5996</v>
      </c>
      <c r="B124" s="48" t="s">
        <v>5997</v>
      </c>
      <c r="C124" s="1247"/>
      <c r="D124" s="231"/>
      <c r="E124" s="331">
        <v>26</v>
      </c>
      <c r="F124" s="331">
        <v>26</v>
      </c>
      <c r="G124" s="260">
        <f t="shared" si="9"/>
        <v>26</v>
      </c>
      <c r="H124" s="146">
        <f t="shared" si="8"/>
        <v>26</v>
      </c>
    </row>
    <row r="125" spans="1:8" ht="16.5" customHeight="1">
      <c r="A125" s="47" t="s">
        <v>5998</v>
      </c>
      <c r="B125" s="48" t="s">
        <v>5999</v>
      </c>
      <c r="C125" s="1247"/>
      <c r="D125" s="231"/>
      <c r="E125" s="331">
        <v>36</v>
      </c>
      <c r="F125" s="331">
        <v>36</v>
      </c>
      <c r="G125" s="260">
        <f t="shared" si="9"/>
        <v>36</v>
      </c>
      <c r="H125" s="146">
        <f t="shared" si="8"/>
        <v>36</v>
      </c>
    </row>
    <row r="126" spans="1:8" ht="16.5" customHeight="1">
      <c r="A126" s="47" t="s">
        <v>6000</v>
      </c>
      <c r="B126" s="48" t="s">
        <v>6001</v>
      </c>
      <c r="C126" s="1247"/>
      <c r="D126" s="231"/>
      <c r="E126" s="331">
        <v>11</v>
      </c>
      <c r="F126" s="331">
        <v>11</v>
      </c>
      <c r="G126" s="260">
        <f t="shared" si="9"/>
        <v>11</v>
      </c>
      <c r="H126" s="146">
        <f t="shared" si="8"/>
        <v>11</v>
      </c>
    </row>
    <row r="127" spans="1:8" ht="16.5" customHeight="1">
      <c r="A127" s="47" t="s">
        <v>6002</v>
      </c>
      <c r="B127" s="48" t="s">
        <v>6003</v>
      </c>
      <c r="C127" s="1247"/>
      <c r="D127" s="231"/>
      <c r="E127" s="331">
        <v>98</v>
      </c>
      <c r="F127" s="331">
        <v>98</v>
      </c>
      <c r="G127" s="260">
        <f t="shared" si="9"/>
        <v>98</v>
      </c>
      <c r="H127" s="146">
        <f t="shared" si="8"/>
        <v>98</v>
      </c>
    </row>
    <row r="128" spans="1:8" ht="16.5" customHeight="1">
      <c r="A128" s="47" t="s">
        <v>6004</v>
      </c>
      <c r="B128" s="48" t="s">
        <v>6005</v>
      </c>
      <c r="C128" s="1247"/>
      <c r="D128" s="231"/>
      <c r="E128" s="331">
        <v>15</v>
      </c>
      <c r="F128" s="331">
        <v>15</v>
      </c>
      <c r="G128" s="260">
        <f t="shared" si="9"/>
        <v>15</v>
      </c>
      <c r="H128" s="146">
        <f t="shared" si="8"/>
        <v>15</v>
      </c>
    </row>
    <row r="129" spans="1:8" ht="16.5" customHeight="1">
      <c r="A129" s="47" t="s">
        <v>6006</v>
      </c>
      <c r="B129" s="48" t="s">
        <v>6007</v>
      </c>
      <c r="C129" s="1247"/>
      <c r="D129" s="231"/>
      <c r="E129" s="331"/>
      <c r="F129" s="331"/>
      <c r="G129" s="260">
        <f t="shared" si="9"/>
        <v>0</v>
      </c>
      <c r="H129" s="146">
        <f t="shared" si="8"/>
        <v>0</v>
      </c>
    </row>
    <row r="130" spans="1:8" ht="16.5" customHeight="1">
      <c r="A130" s="47" t="s">
        <v>4411</v>
      </c>
      <c r="B130" s="48" t="s">
        <v>4412</v>
      </c>
      <c r="C130" s="1247"/>
      <c r="D130" s="231"/>
      <c r="E130" s="331">
        <v>8</v>
      </c>
      <c r="F130" s="331">
        <v>8</v>
      </c>
      <c r="G130" s="260">
        <f t="shared" si="9"/>
        <v>8</v>
      </c>
      <c r="H130" s="146">
        <f t="shared" si="8"/>
        <v>8</v>
      </c>
    </row>
    <row r="131" spans="1:8" ht="23.25" customHeight="1">
      <c r="A131" s="47" t="s">
        <v>4414</v>
      </c>
      <c r="B131" s="48" t="s">
        <v>4415</v>
      </c>
      <c r="C131" s="1247"/>
      <c r="D131" s="231"/>
      <c r="E131" s="331">
        <v>110</v>
      </c>
      <c r="F131" s="331">
        <v>110</v>
      </c>
      <c r="G131" s="260">
        <f t="shared" si="9"/>
        <v>110</v>
      </c>
      <c r="H131" s="146">
        <f t="shared" si="8"/>
        <v>110</v>
      </c>
    </row>
    <row r="132" spans="1:8" ht="22.5" customHeight="1">
      <c r="A132" s="47" t="s">
        <v>4416</v>
      </c>
      <c r="B132" s="48" t="s">
        <v>4417</v>
      </c>
      <c r="C132" s="1247"/>
      <c r="D132" s="231"/>
      <c r="E132" s="331"/>
      <c r="F132" s="331"/>
      <c r="G132" s="260">
        <f t="shared" si="9"/>
        <v>0</v>
      </c>
      <c r="H132" s="146">
        <f t="shared" si="8"/>
        <v>0</v>
      </c>
    </row>
    <row r="133" spans="1:8" ht="22.5" customHeight="1">
      <c r="A133" s="47" t="s">
        <v>4418</v>
      </c>
      <c r="B133" s="48" t="s">
        <v>4419</v>
      </c>
      <c r="C133" s="1247"/>
      <c r="D133" s="231"/>
      <c r="E133" s="331">
        <v>1</v>
      </c>
      <c r="F133" s="331">
        <v>0</v>
      </c>
      <c r="G133" s="260">
        <f t="shared" si="9"/>
        <v>1</v>
      </c>
      <c r="H133" s="146">
        <f t="shared" si="8"/>
        <v>0</v>
      </c>
    </row>
    <row r="134" spans="1:8" ht="21.75" customHeight="1">
      <c r="A134" s="47" t="s">
        <v>4420</v>
      </c>
      <c r="B134" s="48" t="s">
        <v>4421</v>
      </c>
      <c r="C134" s="1247"/>
      <c r="D134" s="231"/>
      <c r="E134" s="331"/>
      <c r="F134" s="331"/>
      <c r="G134" s="260">
        <f t="shared" si="9"/>
        <v>0</v>
      </c>
      <c r="H134" s="146">
        <f t="shared" si="8"/>
        <v>0</v>
      </c>
    </row>
    <row r="135" spans="1:8" ht="22.5" customHeight="1">
      <c r="A135" s="47" t="s">
        <v>4422</v>
      </c>
      <c r="B135" s="48" t="s">
        <v>4423</v>
      </c>
      <c r="C135" s="1247">
        <v>210</v>
      </c>
      <c r="D135" s="231">
        <v>210</v>
      </c>
      <c r="E135" s="331">
        <v>1010</v>
      </c>
      <c r="F135" s="331">
        <v>1010</v>
      </c>
      <c r="G135" s="260">
        <f t="shared" si="9"/>
        <v>1220</v>
      </c>
      <c r="H135" s="146">
        <f t="shared" si="8"/>
        <v>1220</v>
      </c>
    </row>
    <row r="136" spans="1:8" ht="16.5" customHeight="1">
      <c r="A136" s="47" t="s">
        <v>4424</v>
      </c>
      <c r="B136" s="48" t="s">
        <v>4425</v>
      </c>
      <c r="C136" s="1247">
        <v>1</v>
      </c>
      <c r="D136" s="231">
        <v>1</v>
      </c>
      <c r="E136" s="331">
        <v>37</v>
      </c>
      <c r="F136" s="331">
        <v>37</v>
      </c>
      <c r="G136" s="260">
        <f t="shared" si="9"/>
        <v>38</v>
      </c>
      <c r="H136" s="146">
        <f t="shared" si="8"/>
        <v>38</v>
      </c>
    </row>
    <row r="137" spans="1:8" ht="16.5" customHeight="1">
      <c r="A137" s="47" t="s">
        <v>4426</v>
      </c>
      <c r="B137" s="48" t="s">
        <v>4427</v>
      </c>
      <c r="C137" s="1247"/>
      <c r="D137" s="231"/>
      <c r="E137" s="331">
        <v>13</v>
      </c>
      <c r="F137" s="331">
        <v>13</v>
      </c>
      <c r="G137" s="260">
        <f t="shared" si="9"/>
        <v>13</v>
      </c>
      <c r="H137" s="146">
        <f t="shared" si="8"/>
        <v>13</v>
      </c>
    </row>
    <row r="138" spans="1:8" ht="16.5" customHeight="1">
      <c r="A138" s="47" t="s">
        <v>4428</v>
      </c>
      <c r="B138" s="48" t="s">
        <v>4429</v>
      </c>
      <c r="C138" s="1247">
        <v>10</v>
      </c>
      <c r="D138" s="231">
        <v>2</v>
      </c>
      <c r="E138" s="331">
        <v>353</v>
      </c>
      <c r="F138" s="331">
        <v>98</v>
      </c>
      <c r="G138" s="260">
        <f t="shared" si="9"/>
        <v>363</v>
      </c>
      <c r="H138" s="146">
        <f t="shared" si="8"/>
        <v>100</v>
      </c>
    </row>
    <row r="139" spans="1:8" ht="16.5" customHeight="1">
      <c r="A139" s="47" t="s">
        <v>4430</v>
      </c>
      <c r="B139" s="48" t="s">
        <v>4431</v>
      </c>
      <c r="C139" s="1247"/>
      <c r="D139" s="231"/>
      <c r="E139" s="1247"/>
      <c r="F139" s="231"/>
      <c r="G139" s="260">
        <f t="shared" si="9"/>
        <v>0</v>
      </c>
      <c r="H139" s="146">
        <f t="shared" si="8"/>
        <v>0</v>
      </c>
    </row>
    <row r="140" spans="1:8" ht="16.5" customHeight="1">
      <c r="A140" s="47" t="s">
        <v>4432</v>
      </c>
      <c r="B140" s="48" t="s">
        <v>4433</v>
      </c>
      <c r="C140" s="1247"/>
      <c r="D140" s="231"/>
      <c r="E140" s="331">
        <v>29</v>
      </c>
      <c r="F140" s="331">
        <v>29</v>
      </c>
      <c r="G140" s="260">
        <f t="shared" si="9"/>
        <v>29</v>
      </c>
      <c r="H140" s="146">
        <f t="shared" si="8"/>
        <v>29</v>
      </c>
    </row>
    <row r="141" spans="1:8" ht="14.25" customHeight="1">
      <c r="A141" s="47" t="s">
        <v>4435</v>
      </c>
      <c r="B141" s="48" t="s">
        <v>4436</v>
      </c>
      <c r="C141" s="331">
        <v>12</v>
      </c>
      <c r="D141" s="331">
        <v>12</v>
      </c>
      <c r="E141" s="331"/>
      <c r="F141" s="331"/>
      <c r="G141" s="260">
        <f t="shared" si="9"/>
        <v>12</v>
      </c>
      <c r="H141" s="146">
        <f t="shared" si="8"/>
        <v>12</v>
      </c>
    </row>
    <row r="142" spans="1:8" ht="12.75" customHeight="1">
      <c r="A142" s="47" t="s">
        <v>4535</v>
      </c>
      <c r="B142" s="48" t="s">
        <v>4536</v>
      </c>
      <c r="C142" s="331">
        <v>4</v>
      </c>
      <c r="D142" s="331">
        <v>4</v>
      </c>
      <c r="E142" s="331">
        <v>350</v>
      </c>
      <c r="F142" s="331">
        <v>350</v>
      </c>
      <c r="G142" s="260">
        <f t="shared" si="9"/>
        <v>354</v>
      </c>
      <c r="H142" s="146">
        <f t="shared" si="8"/>
        <v>354</v>
      </c>
    </row>
    <row r="143" spans="1:8" ht="12.75" customHeight="1">
      <c r="A143" s="47" t="s">
        <v>4537</v>
      </c>
      <c r="B143" s="48" t="s">
        <v>3968</v>
      </c>
      <c r="C143" s="1247"/>
      <c r="D143" s="231"/>
      <c r="E143" s="331"/>
      <c r="F143" s="331"/>
      <c r="G143" s="260">
        <f t="shared" si="9"/>
        <v>0</v>
      </c>
      <c r="H143" s="146">
        <f t="shared" si="8"/>
        <v>0</v>
      </c>
    </row>
    <row r="144" spans="1:8" ht="12.75" customHeight="1">
      <c r="A144" s="47" t="s">
        <v>4039</v>
      </c>
      <c r="B144" s="48" t="s">
        <v>3969</v>
      </c>
      <c r="C144" s="1247">
        <v>1</v>
      </c>
      <c r="D144" s="231">
        <v>1</v>
      </c>
      <c r="E144" s="1247"/>
      <c r="F144" s="231"/>
      <c r="G144" s="260">
        <f t="shared" si="9"/>
        <v>1</v>
      </c>
      <c r="H144" s="146">
        <f t="shared" si="8"/>
        <v>1</v>
      </c>
    </row>
    <row r="145" spans="1:8" ht="12.75" customHeight="1">
      <c r="A145" s="47" t="s">
        <v>3970</v>
      </c>
      <c r="B145" s="48" t="s">
        <v>3971</v>
      </c>
      <c r="C145" s="1247"/>
      <c r="D145" s="231"/>
      <c r="E145" s="1247"/>
      <c r="F145" s="231"/>
      <c r="G145" s="260">
        <f t="shared" si="9"/>
        <v>0</v>
      </c>
      <c r="H145" s="146">
        <f t="shared" si="8"/>
        <v>0</v>
      </c>
    </row>
    <row r="146" spans="1:8" ht="12.75" customHeight="1">
      <c r="A146" s="47" t="s">
        <v>3972</v>
      </c>
      <c r="B146" s="48" t="s">
        <v>3973</v>
      </c>
      <c r="C146" s="1247">
        <v>5</v>
      </c>
      <c r="D146" s="231">
        <v>5</v>
      </c>
      <c r="E146" s="232">
        <v>8</v>
      </c>
      <c r="F146" s="232">
        <v>8</v>
      </c>
      <c r="G146" s="260">
        <f t="shared" si="9"/>
        <v>13</v>
      </c>
      <c r="H146" s="146">
        <f t="shared" si="8"/>
        <v>13</v>
      </c>
    </row>
    <row r="147" spans="1:8" ht="12.75" customHeight="1">
      <c r="A147" s="47" t="s">
        <v>2365</v>
      </c>
      <c r="B147" s="48" t="s">
        <v>1145</v>
      </c>
      <c r="C147" s="1247"/>
      <c r="D147" s="231"/>
      <c r="E147" s="232">
        <v>4</v>
      </c>
      <c r="F147" s="232">
        <v>4</v>
      </c>
      <c r="G147" s="260">
        <f t="shared" si="9"/>
        <v>4</v>
      </c>
      <c r="H147" s="146">
        <f t="shared" si="8"/>
        <v>4</v>
      </c>
    </row>
    <row r="148" spans="1:8" ht="12.75" customHeight="1">
      <c r="A148" s="47" t="s">
        <v>4032</v>
      </c>
      <c r="B148" s="48" t="s">
        <v>4033</v>
      </c>
      <c r="C148" s="1247"/>
      <c r="D148" s="231"/>
      <c r="E148" s="232">
        <v>9</v>
      </c>
      <c r="F148" s="232">
        <v>9</v>
      </c>
      <c r="G148" s="260">
        <f t="shared" si="9"/>
        <v>9</v>
      </c>
      <c r="H148" s="146">
        <f t="shared" si="8"/>
        <v>9</v>
      </c>
    </row>
    <row r="149" spans="1:8" ht="12.75" customHeight="1">
      <c r="A149" s="47" t="s">
        <v>4074</v>
      </c>
      <c r="B149" s="48" t="s">
        <v>4075</v>
      </c>
      <c r="C149" s="1247"/>
      <c r="D149" s="231"/>
      <c r="E149" s="232"/>
      <c r="F149" s="232"/>
      <c r="G149" s="260">
        <f t="shared" si="9"/>
        <v>0</v>
      </c>
      <c r="H149" s="146">
        <f t="shared" ref="H149:H180" si="10">D149+F149</f>
        <v>0</v>
      </c>
    </row>
    <row r="150" spans="1:8" ht="12.75" customHeight="1">
      <c r="A150" s="47" t="s">
        <v>4029</v>
      </c>
      <c r="B150" s="48" t="s">
        <v>4030</v>
      </c>
      <c r="C150" s="1247"/>
      <c r="D150" s="231"/>
      <c r="E150" s="1247"/>
      <c r="F150" s="231"/>
      <c r="G150" s="260">
        <f t="shared" ref="G150:G180" si="11">C150+E150</f>
        <v>0</v>
      </c>
      <c r="H150" s="146">
        <f t="shared" si="10"/>
        <v>0</v>
      </c>
    </row>
    <row r="151" spans="1:8" ht="12.75" customHeight="1">
      <c r="A151" s="47" t="s">
        <v>359</v>
      </c>
      <c r="B151" s="48" t="s">
        <v>360</v>
      </c>
      <c r="C151" s="1247"/>
      <c r="D151" s="231"/>
      <c r="E151" s="1247"/>
      <c r="F151" s="231"/>
      <c r="G151" s="260">
        <f t="shared" si="11"/>
        <v>0</v>
      </c>
      <c r="H151" s="146">
        <f t="shared" si="10"/>
        <v>0</v>
      </c>
    </row>
    <row r="152" spans="1:8" ht="12.75" customHeight="1">
      <c r="A152" s="47" t="s">
        <v>2442</v>
      </c>
      <c r="B152" s="48" t="s">
        <v>361</v>
      </c>
      <c r="C152" s="1247"/>
      <c r="D152" s="231"/>
      <c r="E152" s="232"/>
      <c r="F152" s="232"/>
      <c r="G152" s="260">
        <f t="shared" si="11"/>
        <v>0</v>
      </c>
      <c r="H152" s="146">
        <f t="shared" si="10"/>
        <v>0</v>
      </c>
    </row>
    <row r="153" spans="1:8" ht="12.75" customHeight="1">
      <c r="A153" s="47" t="s">
        <v>362</v>
      </c>
      <c r="B153" s="48" t="s">
        <v>363</v>
      </c>
      <c r="C153" s="1247"/>
      <c r="D153" s="231"/>
      <c r="E153" s="232">
        <v>2</v>
      </c>
      <c r="F153" s="232">
        <v>2</v>
      </c>
      <c r="G153" s="260">
        <f t="shared" si="11"/>
        <v>2</v>
      </c>
      <c r="H153" s="146">
        <f t="shared" si="10"/>
        <v>2</v>
      </c>
    </row>
    <row r="154" spans="1:8" ht="12.75" customHeight="1">
      <c r="A154" s="50" t="s">
        <v>364</v>
      </c>
      <c r="B154" s="338" t="s">
        <v>365</v>
      </c>
      <c r="C154" s="1247"/>
      <c r="D154" s="231"/>
      <c r="E154" s="232"/>
      <c r="F154" s="232"/>
      <c r="G154" s="260">
        <f t="shared" si="11"/>
        <v>0</v>
      </c>
      <c r="H154" s="146">
        <f t="shared" si="10"/>
        <v>0</v>
      </c>
    </row>
    <row r="155" spans="1:8" ht="12.75" customHeight="1">
      <c r="A155" s="50" t="s">
        <v>79</v>
      </c>
      <c r="B155" s="339" t="s">
        <v>1556</v>
      </c>
      <c r="C155" s="49">
        <v>187</v>
      </c>
      <c r="D155" s="49">
        <v>187</v>
      </c>
      <c r="E155" s="51">
        <v>48</v>
      </c>
      <c r="F155" s="51">
        <v>48</v>
      </c>
      <c r="G155" s="260">
        <f t="shared" si="11"/>
        <v>235</v>
      </c>
      <c r="H155" s="146">
        <f t="shared" si="10"/>
        <v>235</v>
      </c>
    </row>
    <row r="156" spans="1:8" ht="12.75" customHeight="1">
      <c r="A156" s="50" t="s">
        <v>4471</v>
      </c>
      <c r="B156" s="339" t="s">
        <v>4472</v>
      </c>
      <c r="C156" s="1247">
        <v>1</v>
      </c>
      <c r="D156" s="231">
        <v>1</v>
      </c>
      <c r="E156" s="232"/>
      <c r="F156" s="232"/>
      <c r="G156" s="260">
        <f t="shared" si="11"/>
        <v>1</v>
      </c>
      <c r="H156" s="146">
        <f t="shared" si="10"/>
        <v>1</v>
      </c>
    </row>
    <row r="157" spans="1:8" ht="12.75" customHeight="1">
      <c r="A157" s="50" t="s">
        <v>4477</v>
      </c>
      <c r="B157" s="339" t="s">
        <v>4478</v>
      </c>
      <c r="C157" s="1247">
        <v>65</v>
      </c>
      <c r="D157" s="231">
        <v>85</v>
      </c>
      <c r="E157" s="232">
        <v>81</v>
      </c>
      <c r="F157" s="232">
        <v>115</v>
      </c>
      <c r="G157" s="260">
        <f t="shared" si="11"/>
        <v>146</v>
      </c>
      <c r="H157" s="146">
        <f t="shared" si="10"/>
        <v>200</v>
      </c>
    </row>
    <row r="158" spans="1:8" ht="12.75" customHeight="1">
      <c r="A158" s="50" t="s">
        <v>2705</v>
      </c>
      <c r="B158" s="339" t="s">
        <v>4511</v>
      </c>
      <c r="C158" s="1247"/>
      <c r="D158" s="231"/>
      <c r="E158" s="232"/>
      <c r="F158" s="232"/>
      <c r="G158" s="260">
        <f t="shared" si="11"/>
        <v>0</v>
      </c>
      <c r="H158" s="146">
        <f t="shared" si="10"/>
        <v>0</v>
      </c>
    </row>
    <row r="159" spans="1:8" ht="12.75" customHeight="1">
      <c r="A159" s="50" t="s">
        <v>1282</v>
      </c>
      <c r="B159" s="339" t="s">
        <v>1283</v>
      </c>
      <c r="C159" s="1247">
        <v>1</v>
      </c>
      <c r="D159" s="231">
        <v>1</v>
      </c>
      <c r="E159" s="232"/>
      <c r="F159" s="232"/>
      <c r="G159" s="260">
        <f t="shared" si="11"/>
        <v>1</v>
      </c>
      <c r="H159" s="146">
        <f t="shared" si="10"/>
        <v>1</v>
      </c>
    </row>
    <row r="160" spans="1:8" ht="12.75" customHeight="1">
      <c r="A160" s="50" t="s">
        <v>4475</v>
      </c>
      <c r="B160" s="339" t="s">
        <v>4476</v>
      </c>
      <c r="C160" s="1247"/>
      <c r="D160" s="231"/>
      <c r="E160" s="232"/>
      <c r="F160" s="232"/>
      <c r="G160" s="260">
        <f t="shared" si="11"/>
        <v>0</v>
      </c>
      <c r="H160" s="146">
        <f t="shared" si="10"/>
        <v>0</v>
      </c>
    </row>
    <row r="161" spans="1:8" ht="12.75" customHeight="1">
      <c r="A161" s="50" t="s">
        <v>4885</v>
      </c>
      <c r="B161" s="339" t="s">
        <v>4886</v>
      </c>
      <c r="C161" s="1247"/>
      <c r="D161" s="231"/>
      <c r="E161" s="232">
        <v>1</v>
      </c>
      <c r="F161" s="232">
        <v>1</v>
      </c>
      <c r="G161" s="260">
        <f t="shared" si="11"/>
        <v>1</v>
      </c>
      <c r="H161" s="146">
        <f t="shared" si="10"/>
        <v>1</v>
      </c>
    </row>
    <row r="162" spans="1:8" ht="12.75" customHeight="1">
      <c r="A162" s="50" t="s">
        <v>4887</v>
      </c>
      <c r="B162" s="339" t="s">
        <v>4888</v>
      </c>
      <c r="C162" s="1247"/>
      <c r="D162" s="231"/>
      <c r="E162" s="232">
        <v>3</v>
      </c>
      <c r="F162" s="232">
        <v>3</v>
      </c>
      <c r="G162" s="260">
        <f t="shared" si="11"/>
        <v>3</v>
      </c>
      <c r="H162" s="146">
        <f t="shared" si="10"/>
        <v>3</v>
      </c>
    </row>
    <row r="163" spans="1:8" ht="12.75" customHeight="1">
      <c r="A163" s="50" t="s">
        <v>4997</v>
      </c>
      <c r="B163" s="339" t="s">
        <v>5024</v>
      </c>
      <c r="C163" s="1247"/>
      <c r="D163" s="231"/>
      <c r="E163" s="232">
        <v>5</v>
      </c>
      <c r="F163" s="232">
        <v>5</v>
      </c>
      <c r="G163" s="260">
        <f t="shared" si="11"/>
        <v>5</v>
      </c>
      <c r="H163" s="146">
        <f t="shared" si="10"/>
        <v>5</v>
      </c>
    </row>
    <row r="164" spans="1:8" ht="12.75" customHeight="1">
      <c r="A164" s="50" t="s">
        <v>6674</v>
      </c>
      <c r="B164" s="339" t="s">
        <v>6738</v>
      </c>
      <c r="C164" s="1247"/>
      <c r="D164" s="231"/>
      <c r="E164" s="232"/>
      <c r="F164" s="232"/>
      <c r="G164" s="260">
        <f t="shared" si="11"/>
        <v>0</v>
      </c>
      <c r="H164" s="146">
        <f t="shared" si="10"/>
        <v>0</v>
      </c>
    </row>
    <row r="165" spans="1:8" ht="12.75" customHeight="1">
      <c r="A165" s="50" t="s">
        <v>6739</v>
      </c>
      <c r="B165" s="339" t="s">
        <v>6740</v>
      </c>
      <c r="C165" s="1247"/>
      <c r="D165" s="231"/>
      <c r="E165" s="232"/>
      <c r="F165" s="232"/>
      <c r="G165" s="260">
        <f t="shared" si="11"/>
        <v>0</v>
      </c>
      <c r="H165" s="146">
        <f t="shared" si="10"/>
        <v>0</v>
      </c>
    </row>
    <row r="166" spans="1:8" ht="12.75" customHeight="1">
      <c r="A166" s="50" t="s">
        <v>7033</v>
      </c>
      <c r="B166" s="339" t="s">
        <v>7034</v>
      </c>
      <c r="C166" s="1247">
        <v>1</v>
      </c>
      <c r="D166" s="231">
        <v>1</v>
      </c>
      <c r="E166" s="232"/>
      <c r="F166" s="232"/>
      <c r="G166" s="260">
        <f t="shared" si="11"/>
        <v>1</v>
      </c>
      <c r="H166" s="146">
        <f t="shared" si="10"/>
        <v>1</v>
      </c>
    </row>
    <row r="167" spans="1:8" ht="12.75" customHeight="1">
      <c r="A167" s="50" t="s">
        <v>4005</v>
      </c>
      <c r="B167" s="338" t="s">
        <v>7035</v>
      </c>
      <c r="C167" s="1247"/>
      <c r="D167" s="900"/>
      <c r="E167" s="232">
        <v>3</v>
      </c>
      <c r="F167" s="232">
        <v>3</v>
      </c>
      <c r="G167" s="260">
        <f t="shared" si="11"/>
        <v>3</v>
      </c>
      <c r="H167" s="899">
        <f t="shared" si="10"/>
        <v>3</v>
      </c>
    </row>
    <row r="168" spans="1:8" ht="12.75" customHeight="1">
      <c r="A168" s="50" t="s">
        <v>7036</v>
      </c>
      <c r="B168" s="338" t="s">
        <v>7037</v>
      </c>
      <c r="C168" s="1247"/>
      <c r="D168" s="900"/>
      <c r="E168" s="232">
        <v>2</v>
      </c>
      <c r="F168" s="232">
        <v>2</v>
      </c>
      <c r="G168" s="260">
        <f t="shared" si="11"/>
        <v>2</v>
      </c>
      <c r="H168" s="899">
        <f t="shared" si="10"/>
        <v>2</v>
      </c>
    </row>
    <row r="169" spans="1:8" ht="12.75" customHeight="1">
      <c r="A169" s="50" t="s">
        <v>584</v>
      </c>
      <c r="B169" s="338" t="s">
        <v>1454</v>
      </c>
      <c r="C169" s="1247"/>
      <c r="D169" s="900"/>
      <c r="E169" s="232">
        <v>3</v>
      </c>
      <c r="F169" s="232">
        <v>3</v>
      </c>
      <c r="G169" s="260">
        <f t="shared" si="11"/>
        <v>3</v>
      </c>
      <c r="H169" s="899">
        <f t="shared" si="10"/>
        <v>3</v>
      </c>
    </row>
    <row r="170" spans="1:8" ht="12.75" customHeight="1">
      <c r="A170" s="50" t="s">
        <v>19</v>
      </c>
      <c r="B170" s="338" t="s">
        <v>20</v>
      </c>
      <c r="C170" s="1247"/>
      <c r="D170" s="900"/>
      <c r="E170" s="232">
        <v>3</v>
      </c>
      <c r="F170" s="232">
        <v>3</v>
      </c>
      <c r="G170" s="260">
        <f t="shared" si="11"/>
        <v>3</v>
      </c>
      <c r="H170" s="899">
        <f t="shared" si="10"/>
        <v>3</v>
      </c>
    </row>
    <row r="171" spans="1:8" ht="12.75" customHeight="1">
      <c r="A171" s="50" t="s">
        <v>302</v>
      </c>
      <c r="B171" s="338" t="s">
        <v>6049</v>
      </c>
      <c r="C171" s="1247"/>
      <c r="D171" s="900"/>
      <c r="E171" s="232">
        <v>3</v>
      </c>
      <c r="F171" s="232">
        <v>3</v>
      </c>
      <c r="G171" s="260">
        <f t="shared" si="11"/>
        <v>3</v>
      </c>
      <c r="H171" s="899">
        <f t="shared" si="10"/>
        <v>3</v>
      </c>
    </row>
    <row r="172" spans="1:8" ht="12.75" customHeight="1">
      <c r="A172" s="50" t="s">
        <v>2706</v>
      </c>
      <c r="B172" s="338" t="s">
        <v>7030</v>
      </c>
      <c r="C172" s="1247"/>
      <c r="D172" s="900"/>
      <c r="E172" s="232"/>
      <c r="F172" s="232"/>
      <c r="G172" s="260">
        <f t="shared" si="11"/>
        <v>0</v>
      </c>
      <c r="H172" s="899">
        <f t="shared" si="10"/>
        <v>0</v>
      </c>
    </row>
    <row r="173" spans="1:8" ht="12.75" customHeight="1">
      <c r="A173" s="50" t="s">
        <v>4034</v>
      </c>
      <c r="B173" s="338" t="s">
        <v>7137</v>
      </c>
      <c r="C173" s="1247">
        <v>1</v>
      </c>
      <c r="D173" s="900">
        <v>1</v>
      </c>
      <c r="E173" s="232"/>
      <c r="F173" s="232"/>
      <c r="G173" s="260">
        <f t="shared" si="11"/>
        <v>1</v>
      </c>
      <c r="H173" s="899">
        <f t="shared" si="10"/>
        <v>1</v>
      </c>
    </row>
    <row r="174" spans="1:8" ht="12.75" customHeight="1">
      <c r="A174" s="50" t="s">
        <v>4534</v>
      </c>
      <c r="B174" s="338" t="s">
        <v>4524</v>
      </c>
      <c r="C174" s="1247"/>
      <c r="D174" s="1082"/>
      <c r="E174" s="232">
        <v>1</v>
      </c>
      <c r="F174" s="232">
        <v>1</v>
      </c>
      <c r="G174" s="260">
        <f t="shared" si="11"/>
        <v>1</v>
      </c>
      <c r="H174" s="1081">
        <f t="shared" si="10"/>
        <v>1</v>
      </c>
    </row>
    <row r="175" spans="1:8" ht="12.75" customHeight="1">
      <c r="A175" s="50" t="s">
        <v>1262</v>
      </c>
      <c r="B175" s="338" t="s">
        <v>7418</v>
      </c>
      <c r="C175" s="1247">
        <v>1</v>
      </c>
      <c r="D175" s="1082">
        <v>1</v>
      </c>
      <c r="E175" s="232"/>
      <c r="F175" s="232"/>
      <c r="G175" s="260">
        <f t="shared" si="11"/>
        <v>1</v>
      </c>
      <c r="H175" s="1081">
        <f t="shared" si="10"/>
        <v>1</v>
      </c>
    </row>
    <row r="176" spans="1:8" ht="12.75" customHeight="1">
      <c r="A176" s="50" t="s">
        <v>1602</v>
      </c>
      <c r="B176" s="338" t="s">
        <v>6122</v>
      </c>
      <c r="C176" s="1247"/>
      <c r="D176" s="1082"/>
      <c r="E176" s="232">
        <v>2</v>
      </c>
      <c r="F176" s="232">
        <v>2</v>
      </c>
      <c r="G176" s="260">
        <f t="shared" si="11"/>
        <v>2</v>
      </c>
      <c r="H176" s="1081">
        <f t="shared" si="10"/>
        <v>2</v>
      </c>
    </row>
    <row r="177" spans="1:8" ht="12.75" customHeight="1">
      <c r="A177" s="50" t="s">
        <v>629</v>
      </c>
      <c r="B177" s="338" t="s">
        <v>6057</v>
      </c>
      <c r="C177" s="1247"/>
      <c r="D177" s="1135"/>
      <c r="E177" s="232"/>
      <c r="F177" s="232"/>
      <c r="G177" s="260">
        <f t="shared" si="11"/>
        <v>0</v>
      </c>
      <c r="H177" s="1134">
        <f t="shared" si="10"/>
        <v>0</v>
      </c>
    </row>
    <row r="178" spans="1:8" ht="12.75" customHeight="1">
      <c r="A178" s="50" t="s">
        <v>1001</v>
      </c>
      <c r="B178" s="338" t="s">
        <v>7625</v>
      </c>
      <c r="C178" s="1247">
        <v>1</v>
      </c>
      <c r="D178" s="1135">
        <v>1</v>
      </c>
      <c r="E178" s="232"/>
      <c r="F178" s="232"/>
      <c r="G178" s="260">
        <f t="shared" si="11"/>
        <v>1</v>
      </c>
      <c r="H178" s="1134">
        <f t="shared" si="10"/>
        <v>1</v>
      </c>
    </row>
    <row r="179" spans="1:8" ht="12.75" customHeight="1">
      <c r="A179" s="50"/>
      <c r="B179" s="338"/>
      <c r="C179" s="1247"/>
      <c r="D179" s="231"/>
      <c r="E179" s="232"/>
      <c r="F179" s="232"/>
      <c r="G179" s="260">
        <f t="shared" si="11"/>
        <v>0</v>
      </c>
      <c r="H179" s="146">
        <f t="shared" si="10"/>
        <v>0</v>
      </c>
    </row>
    <row r="180" spans="1:8" ht="14.25">
      <c r="A180" s="340" t="s">
        <v>3974</v>
      </c>
      <c r="B180" s="253"/>
      <c r="C180" s="237">
        <f>SUM(C85:C179)</f>
        <v>8052</v>
      </c>
      <c r="D180" s="237">
        <f>SUM(D85:D179)</f>
        <v>5859</v>
      </c>
      <c r="E180" s="237">
        <f>SUM(E85:E179)</f>
        <v>6382</v>
      </c>
      <c r="F180" s="237">
        <f>SUM(F85:F179)</f>
        <v>9409</v>
      </c>
      <c r="G180" s="260">
        <f t="shared" si="11"/>
        <v>14434</v>
      </c>
      <c r="H180" s="146">
        <f t="shared" si="10"/>
        <v>15268</v>
      </c>
    </row>
    <row r="181" spans="1:8" ht="15">
      <c r="A181" s="341"/>
      <c r="B181" s="92"/>
      <c r="C181" s="1241"/>
      <c r="D181" s="96"/>
      <c r="E181" s="1246"/>
      <c r="F181" s="156"/>
      <c r="G181" s="260"/>
      <c r="H181" s="146"/>
    </row>
    <row r="182" spans="1:8" ht="15">
      <c r="A182" s="342" t="s">
        <v>3975</v>
      </c>
      <c r="B182" s="343"/>
      <c r="C182" s="1243"/>
      <c r="D182" s="384"/>
      <c r="E182" s="1243"/>
      <c r="F182" s="384"/>
      <c r="G182" s="260"/>
      <c r="H182" s="146"/>
    </row>
    <row r="183" spans="1:8" ht="15">
      <c r="A183" s="341" t="s">
        <v>3976</v>
      </c>
      <c r="B183" s="243" t="s">
        <v>3977</v>
      </c>
      <c r="C183" s="1196"/>
      <c r="D183" s="98"/>
      <c r="E183" s="164"/>
      <c r="F183" s="164"/>
      <c r="G183" s="260">
        <f t="shared" ref="G183:G196" si="12">C183+E183</f>
        <v>0</v>
      </c>
      <c r="H183" s="146">
        <f t="shared" ref="H183:H196" si="13">D183+F183</f>
        <v>0</v>
      </c>
    </row>
    <row r="184" spans="1:8" ht="15">
      <c r="A184" s="341" t="s">
        <v>3978</v>
      </c>
      <c r="B184" s="243" t="s">
        <v>3979</v>
      </c>
      <c r="C184" s="1196"/>
      <c r="D184" s="98"/>
      <c r="E184" s="164"/>
      <c r="F184" s="164"/>
      <c r="G184" s="260">
        <f t="shared" si="12"/>
        <v>0</v>
      </c>
      <c r="H184" s="146">
        <f t="shared" si="13"/>
        <v>0</v>
      </c>
    </row>
    <row r="185" spans="1:8" ht="15">
      <c r="A185" s="341" t="s">
        <v>3980</v>
      </c>
      <c r="B185" s="243" t="s">
        <v>3981</v>
      </c>
      <c r="C185" s="1196"/>
      <c r="D185" s="98"/>
      <c r="E185" s="164"/>
      <c r="F185" s="164"/>
      <c r="G185" s="260">
        <f t="shared" si="12"/>
        <v>0</v>
      </c>
      <c r="H185" s="146">
        <f t="shared" si="13"/>
        <v>0</v>
      </c>
    </row>
    <row r="186" spans="1:8" ht="15">
      <c r="A186" s="341" t="s">
        <v>4477</v>
      </c>
      <c r="B186" s="243" t="s">
        <v>3982</v>
      </c>
      <c r="C186" s="1196"/>
      <c r="D186" s="98"/>
      <c r="E186" s="164"/>
      <c r="F186" s="164"/>
      <c r="G186" s="260">
        <f t="shared" si="12"/>
        <v>0</v>
      </c>
      <c r="H186" s="146">
        <f t="shared" si="13"/>
        <v>0</v>
      </c>
    </row>
    <row r="187" spans="1:8" ht="15">
      <c r="A187" s="341" t="s">
        <v>3983</v>
      </c>
      <c r="B187" s="243" t="s">
        <v>3984</v>
      </c>
      <c r="C187" s="1196"/>
      <c r="D187" s="98"/>
      <c r="E187" s="164"/>
      <c r="F187" s="164"/>
      <c r="G187" s="260">
        <f t="shared" si="12"/>
        <v>0</v>
      </c>
      <c r="H187" s="146">
        <f t="shared" si="13"/>
        <v>0</v>
      </c>
    </row>
    <row r="188" spans="1:8" ht="15">
      <c r="A188" s="341" t="s">
        <v>3985</v>
      </c>
      <c r="B188" s="243" t="s">
        <v>3986</v>
      </c>
      <c r="C188" s="1196"/>
      <c r="D188" s="98"/>
      <c r="E188" s="164"/>
      <c r="F188" s="164"/>
      <c r="G188" s="260">
        <f t="shared" si="12"/>
        <v>0</v>
      </c>
      <c r="H188" s="146">
        <f t="shared" si="13"/>
        <v>0</v>
      </c>
    </row>
    <row r="189" spans="1:8" ht="12.75" customHeight="1">
      <c r="A189" s="341" t="s">
        <v>3987</v>
      </c>
      <c r="B189" s="243" t="s">
        <v>3988</v>
      </c>
      <c r="C189" s="1196"/>
      <c r="D189" s="98"/>
      <c r="E189" s="164"/>
      <c r="F189" s="164"/>
      <c r="G189" s="260">
        <f t="shared" si="12"/>
        <v>0</v>
      </c>
      <c r="H189" s="146">
        <f t="shared" si="13"/>
        <v>0</v>
      </c>
    </row>
    <row r="190" spans="1:8" ht="15" customHeight="1">
      <c r="A190" s="341" t="s">
        <v>3989</v>
      </c>
      <c r="B190" s="243" t="s">
        <v>3990</v>
      </c>
      <c r="C190" s="1196"/>
      <c r="D190" s="98"/>
      <c r="E190" s="164"/>
      <c r="F190" s="164"/>
      <c r="G190" s="260">
        <f t="shared" si="12"/>
        <v>0</v>
      </c>
      <c r="H190" s="146">
        <f t="shared" si="13"/>
        <v>0</v>
      </c>
    </row>
    <row r="191" spans="1:8" ht="15">
      <c r="A191" s="341" t="s">
        <v>3991</v>
      </c>
      <c r="B191" s="243" t="s">
        <v>3992</v>
      </c>
      <c r="C191" s="1196"/>
      <c r="D191" s="98"/>
      <c r="E191" s="164"/>
      <c r="F191" s="164"/>
      <c r="G191" s="260">
        <f t="shared" si="12"/>
        <v>0</v>
      </c>
      <c r="H191" s="146">
        <f t="shared" si="13"/>
        <v>0</v>
      </c>
    </row>
    <row r="192" spans="1:8" ht="11.25" customHeight="1">
      <c r="A192" s="341" t="s">
        <v>3993</v>
      </c>
      <c r="B192" s="243" t="s">
        <v>3994</v>
      </c>
      <c r="C192" s="1196"/>
      <c r="D192" s="98"/>
      <c r="E192" s="164"/>
      <c r="F192" s="164"/>
      <c r="G192" s="260">
        <f t="shared" si="12"/>
        <v>0</v>
      </c>
      <c r="H192" s="146">
        <f t="shared" si="13"/>
        <v>0</v>
      </c>
    </row>
    <row r="193" spans="1:8" ht="13.5" customHeight="1">
      <c r="A193" s="341" t="s">
        <v>3995</v>
      </c>
      <c r="B193" s="243" t="s">
        <v>3996</v>
      </c>
      <c r="C193" s="1196"/>
      <c r="D193" s="98"/>
      <c r="E193" s="164"/>
      <c r="F193" s="164"/>
      <c r="G193" s="260">
        <f t="shared" si="12"/>
        <v>0</v>
      </c>
      <c r="H193" s="146">
        <f t="shared" si="13"/>
        <v>0</v>
      </c>
    </row>
    <row r="194" spans="1:8" ht="15.75" customHeight="1">
      <c r="A194" s="341" t="s">
        <v>3997</v>
      </c>
      <c r="B194" s="243" t="s">
        <v>3998</v>
      </c>
      <c r="C194" s="1242"/>
      <c r="D194" s="97"/>
      <c r="E194" s="1246"/>
      <c r="F194" s="156"/>
      <c r="G194" s="260">
        <f t="shared" si="12"/>
        <v>0</v>
      </c>
      <c r="H194" s="146">
        <f t="shared" si="13"/>
        <v>0</v>
      </c>
    </row>
    <row r="195" spans="1:8">
      <c r="A195" s="812" t="s">
        <v>3999</v>
      </c>
      <c r="B195" s="813"/>
      <c r="C195" s="800"/>
      <c r="D195" s="800"/>
      <c r="E195" s="1246"/>
      <c r="F195" s="156"/>
      <c r="G195" s="260">
        <f t="shared" si="12"/>
        <v>0</v>
      </c>
      <c r="H195" s="146">
        <f t="shared" si="13"/>
        <v>0</v>
      </c>
    </row>
    <row r="196" spans="1:8" ht="14.25">
      <c r="A196" s="235" t="s">
        <v>4000</v>
      </c>
      <c r="B196" s="253"/>
      <c r="C196" s="403">
        <f>SUM(C82+C180)</f>
        <v>8052</v>
      </c>
      <c r="D196" s="403">
        <f>SUM(D82+D180)</f>
        <v>5859</v>
      </c>
      <c r="E196" s="801">
        <f>SUM(E82+E180)</f>
        <v>6686</v>
      </c>
      <c r="F196" s="801">
        <f>SUM(F82+F180)</f>
        <v>9733</v>
      </c>
      <c r="G196" s="348">
        <f t="shared" si="12"/>
        <v>14738</v>
      </c>
      <c r="H196" s="349">
        <f t="shared" si="13"/>
        <v>15592</v>
      </c>
    </row>
    <row r="197" spans="1:8" ht="18.75" customHeight="1">
      <c r="A197" s="1448" t="s">
        <v>3118</v>
      </c>
      <c r="B197" s="1448"/>
      <c r="C197" s="1448"/>
      <c r="D197" s="1448"/>
      <c r="E197" s="1448"/>
      <c r="F197" s="1448"/>
      <c r="G197" s="1448"/>
      <c r="H197" s="1448"/>
    </row>
    <row r="198" spans="1:8" ht="15">
      <c r="A198" s="5"/>
      <c r="B198" s="264"/>
      <c r="C198" s="350"/>
      <c r="D198" s="350"/>
      <c r="E198" s="19"/>
      <c r="F198" s="19"/>
      <c r="G198" s="16"/>
      <c r="H198" s="19"/>
    </row>
  </sheetData>
  <mergeCells count="5">
    <mergeCell ref="A197:H197"/>
    <mergeCell ref="C2:D2"/>
    <mergeCell ref="C7:D7"/>
    <mergeCell ref="E7:F7"/>
    <mergeCell ref="G7:H7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8"/>
  <sheetViews>
    <sheetView topLeftCell="A73" zoomScale="110" zoomScaleNormal="110" zoomScaleSheetLayoutView="100" workbookViewId="0">
      <selection activeCell="L91" sqref="L91"/>
    </sheetView>
  </sheetViews>
  <sheetFormatPr defaultColWidth="9.140625" defaultRowHeight="12.75"/>
  <cols>
    <col min="1" max="1" width="12.7109375" style="11" customWidth="1"/>
    <col min="2" max="2" width="54.85546875" style="11" customWidth="1"/>
    <col min="3" max="4" width="8.7109375" style="11" customWidth="1"/>
    <col min="5" max="6" width="8.42578125" style="11" customWidth="1"/>
    <col min="7" max="7" width="7.5703125" style="11" customWidth="1"/>
    <col min="8" max="8" width="8.28515625" style="11" customWidth="1"/>
    <col min="9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102"/>
      <c r="F1" s="102"/>
      <c r="G1" s="103"/>
      <c r="H1" s="5"/>
    </row>
    <row r="2" spans="1:8" ht="15">
      <c r="A2" s="100"/>
      <c r="B2" s="101" t="s">
        <v>1242</v>
      </c>
      <c r="C2" s="1455">
        <v>6113079</v>
      </c>
      <c r="D2" s="1456"/>
      <c r="E2" s="102"/>
      <c r="F2" s="102"/>
      <c r="G2" s="103"/>
      <c r="H2" s="5"/>
    </row>
    <row r="3" spans="1:8">
      <c r="A3" s="100"/>
      <c r="B3" s="101"/>
      <c r="D3" s="1118" t="s">
        <v>7800</v>
      </c>
      <c r="E3" s="102"/>
      <c r="F3" s="102"/>
      <c r="G3" s="103"/>
      <c r="H3" s="5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105"/>
      <c r="H4" s="5"/>
    </row>
    <row r="5" spans="1:8" ht="15.75">
      <c r="A5" s="100"/>
      <c r="B5" s="101" t="s">
        <v>4077</v>
      </c>
      <c r="C5" s="227" t="s">
        <v>4002</v>
      </c>
      <c r="D5" s="228"/>
      <c r="E5" s="70"/>
      <c r="F5" s="70"/>
      <c r="G5" s="105"/>
      <c r="H5" s="5"/>
    </row>
    <row r="6" spans="1:8" ht="15.75">
      <c r="A6" s="273"/>
      <c r="B6" s="273"/>
      <c r="C6" s="273"/>
      <c r="D6" s="273"/>
      <c r="E6" s="273"/>
      <c r="F6" s="273"/>
      <c r="G6" s="6"/>
      <c r="H6" s="6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6" customHeight="1" thickBot="1">
      <c r="A8" s="1452"/>
      <c r="B8" s="1452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ht="36" customHeight="1" thickTop="1">
      <c r="A9" s="325"/>
      <c r="B9" s="327" t="s">
        <v>1229</v>
      </c>
      <c r="C9" s="327"/>
      <c r="D9" s="327"/>
      <c r="E9" s="327"/>
      <c r="F9" s="327"/>
      <c r="G9" s="798"/>
      <c r="H9" s="798"/>
    </row>
    <row r="10" spans="1:8" ht="21" customHeight="1">
      <c r="A10" s="351"/>
      <c r="B10" s="352"/>
      <c r="C10" s="352"/>
      <c r="D10" s="352"/>
      <c r="E10" s="352"/>
      <c r="F10" s="352"/>
      <c r="G10" s="352"/>
      <c r="H10" s="352"/>
    </row>
    <row r="11" spans="1:8" ht="18.75" customHeight="1">
      <c r="A11" s="351"/>
      <c r="B11" s="803"/>
      <c r="C11" s="352"/>
      <c r="D11" s="352"/>
      <c r="E11" s="352"/>
      <c r="F11" s="352"/>
      <c r="G11" s="352"/>
      <c r="H11" s="352"/>
    </row>
    <row r="12" spans="1:8" ht="14.25" customHeight="1">
      <c r="A12" s="47"/>
      <c r="B12" s="353"/>
      <c r="C12" s="232"/>
      <c r="D12" s="231"/>
      <c r="E12" s="232"/>
      <c r="F12" s="232"/>
      <c r="G12" s="260"/>
      <c r="H12" s="146"/>
    </row>
    <row r="13" spans="1:8" ht="14.25" customHeight="1">
      <c r="A13" s="47"/>
      <c r="B13" s="354" t="s">
        <v>4460</v>
      </c>
      <c r="C13" s="232"/>
      <c r="D13" s="231"/>
      <c r="E13" s="232"/>
      <c r="F13" s="232"/>
      <c r="G13" s="260"/>
      <c r="H13" s="146"/>
    </row>
    <row r="14" spans="1:8" ht="14.25" customHeight="1">
      <c r="A14" s="355" t="s">
        <v>19</v>
      </c>
      <c r="B14" s="356" t="s">
        <v>20</v>
      </c>
      <c r="C14" s="232"/>
      <c r="D14" s="231"/>
      <c r="E14" s="357">
        <v>3</v>
      </c>
      <c r="F14" s="357">
        <v>3</v>
      </c>
      <c r="G14" s="358">
        <f t="shared" ref="G14:G45" si="0">C14+E14</f>
        <v>3</v>
      </c>
      <c r="H14" s="359">
        <f t="shared" ref="H14:H45" si="1">D14+F14</f>
        <v>3</v>
      </c>
    </row>
    <row r="15" spans="1:8" ht="14.25" customHeight="1">
      <c r="A15" s="47" t="s">
        <v>4003</v>
      </c>
      <c r="B15" s="353" t="s">
        <v>4004</v>
      </c>
      <c r="C15" s="232"/>
      <c r="D15" s="231"/>
      <c r="E15" s="1247"/>
      <c r="F15" s="231"/>
      <c r="G15" s="358">
        <f t="shared" si="0"/>
        <v>0</v>
      </c>
      <c r="H15" s="359">
        <f t="shared" si="1"/>
        <v>0</v>
      </c>
    </row>
    <row r="16" spans="1:8" ht="14.25" customHeight="1">
      <c r="A16" s="355" t="s">
        <v>594</v>
      </c>
      <c r="B16" s="360" t="s">
        <v>595</v>
      </c>
      <c r="C16" s="232"/>
      <c r="D16" s="231"/>
      <c r="E16" s="1247"/>
      <c r="F16" s="231"/>
      <c r="G16" s="358">
        <f t="shared" si="0"/>
        <v>0</v>
      </c>
      <c r="H16" s="359">
        <f t="shared" si="1"/>
        <v>0</v>
      </c>
    </row>
    <row r="17" spans="1:8" ht="14.25" customHeight="1">
      <c r="A17" s="47" t="s">
        <v>4005</v>
      </c>
      <c r="B17" s="92" t="s">
        <v>4006</v>
      </c>
      <c r="C17" s="232"/>
      <c r="D17" s="231"/>
      <c r="E17" s="1247">
        <v>3</v>
      </c>
      <c r="F17" s="231">
        <v>3</v>
      </c>
      <c r="G17" s="358">
        <f t="shared" si="0"/>
        <v>3</v>
      </c>
      <c r="H17" s="359">
        <f t="shared" si="1"/>
        <v>3</v>
      </c>
    </row>
    <row r="18" spans="1:8" ht="12" customHeight="1">
      <c r="A18" s="355" t="s">
        <v>584</v>
      </c>
      <c r="B18" s="361" t="s">
        <v>60</v>
      </c>
      <c r="C18" s="232"/>
      <c r="D18" s="231"/>
      <c r="E18" s="1247">
        <v>3</v>
      </c>
      <c r="F18" s="231">
        <v>3</v>
      </c>
      <c r="G18" s="358">
        <f t="shared" si="0"/>
        <v>3</v>
      </c>
      <c r="H18" s="359">
        <f t="shared" si="1"/>
        <v>3</v>
      </c>
    </row>
    <row r="19" spans="1:8" ht="17.25" customHeight="1">
      <c r="A19" s="355" t="s">
        <v>2592</v>
      </c>
      <c r="B19" s="361" t="s">
        <v>304</v>
      </c>
      <c r="C19" s="232"/>
      <c r="D19" s="231"/>
      <c r="E19" s="1247"/>
      <c r="F19" s="231"/>
      <c r="G19" s="358">
        <f t="shared" si="0"/>
        <v>0</v>
      </c>
      <c r="H19" s="359">
        <f t="shared" si="1"/>
        <v>0</v>
      </c>
    </row>
    <row r="20" spans="1:8">
      <c r="A20" s="47" t="s">
        <v>4463</v>
      </c>
      <c r="B20" s="353" t="s">
        <v>4464</v>
      </c>
      <c r="C20" s="232"/>
      <c r="D20" s="231"/>
      <c r="E20" s="1247">
        <v>1894</v>
      </c>
      <c r="F20" s="231">
        <v>1894</v>
      </c>
      <c r="G20" s="358">
        <f t="shared" si="0"/>
        <v>1894</v>
      </c>
      <c r="H20" s="359">
        <f t="shared" si="1"/>
        <v>1894</v>
      </c>
    </row>
    <row r="21" spans="1:8" ht="25.5">
      <c r="A21" s="47" t="s">
        <v>2706</v>
      </c>
      <c r="B21" s="353" t="s">
        <v>2707</v>
      </c>
      <c r="C21" s="232"/>
      <c r="D21" s="231"/>
      <c r="E21" s="1247">
        <v>6</v>
      </c>
      <c r="F21" s="231">
        <v>6</v>
      </c>
      <c r="G21" s="358">
        <f t="shared" si="0"/>
        <v>6</v>
      </c>
      <c r="H21" s="359">
        <f t="shared" si="1"/>
        <v>6</v>
      </c>
    </row>
    <row r="22" spans="1:8">
      <c r="A22" s="47" t="s">
        <v>2624</v>
      </c>
      <c r="B22" s="48" t="s">
        <v>2625</v>
      </c>
      <c r="C22" s="231"/>
      <c r="D22" s="231"/>
      <c r="E22" s="1247">
        <v>10</v>
      </c>
      <c r="F22" s="231">
        <v>10</v>
      </c>
      <c r="G22" s="358">
        <f t="shared" si="0"/>
        <v>10</v>
      </c>
      <c r="H22" s="359">
        <f t="shared" si="1"/>
        <v>10</v>
      </c>
    </row>
    <row r="23" spans="1:8" ht="24.75" customHeight="1">
      <c r="A23" s="47" t="s">
        <v>4007</v>
      </c>
      <c r="B23" s="48" t="s">
        <v>4008</v>
      </c>
      <c r="C23" s="231"/>
      <c r="D23" s="231"/>
      <c r="E23" s="1247">
        <v>1</v>
      </c>
      <c r="F23" s="231">
        <v>1</v>
      </c>
      <c r="G23" s="358">
        <f t="shared" si="0"/>
        <v>1</v>
      </c>
      <c r="H23" s="359">
        <f t="shared" si="1"/>
        <v>1</v>
      </c>
    </row>
    <row r="24" spans="1:8" ht="15" customHeight="1">
      <c r="A24" s="47" t="s">
        <v>5984</v>
      </c>
      <c r="B24" s="48" t="s">
        <v>4009</v>
      </c>
      <c r="C24" s="231"/>
      <c r="D24" s="231"/>
      <c r="E24" s="1247">
        <v>306</v>
      </c>
      <c r="F24" s="231">
        <v>306</v>
      </c>
      <c r="G24" s="358">
        <f t="shared" si="0"/>
        <v>306</v>
      </c>
      <c r="H24" s="359">
        <f t="shared" si="1"/>
        <v>306</v>
      </c>
    </row>
    <row r="25" spans="1:8">
      <c r="A25" s="47" t="s">
        <v>4491</v>
      </c>
      <c r="B25" s="48" t="s">
        <v>4492</v>
      </c>
      <c r="C25" s="231"/>
      <c r="D25" s="231"/>
      <c r="E25" s="1247">
        <v>757</v>
      </c>
      <c r="F25" s="231">
        <v>757</v>
      </c>
      <c r="G25" s="358">
        <f t="shared" si="0"/>
        <v>757</v>
      </c>
      <c r="H25" s="359">
        <f t="shared" si="1"/>
        <v>757</v>
      </c>
    </row>
    <row r="26" spans="1:8">
      <c r="A26" s="47" t="s">
        <v>4010</v>
      </c>
      <c r="B26" s="48" t="s">
        <v>4011</v>
      </c>
      <c r="C26" s="231"/>
      <c r="D26" s="231"/>
      <c r="E26" s="1247">
        <v>12</v>
      </c>
      <c r="F26" s="231">
        <v>12</v>
      </c>
      <c r="G26" s="358">
        <f t="shared" si="0"/>
        <v>12</v>
      </c>
      <c r="H26" s="359">
        <f t="shared" si="1"/>
        <v>12</v>
      </c>
    </row>
    <row r="27" spans="1:8">
      <c r="A27" s="47" t="s">
        <v>4012</v>
      </c>
      <c r="B27" s="48" t="s">
        <v>4013</v>
      </c>
      <c r="C27" s="231"/>
      <c r="D27" s="231"/>
      <c r="E27" s="1247">
        <v>20</v>
      </c>
      <c r="F27" s="231">
        <v>20</v>
      </c>
      <c r="G27" s="358">
        <f t="shared" si="0"/>
        <v>20</v>
      </c>
      <c r="H27" s="359">
        <f t="shared" si="1"/>
        <v>20</v>
      </c>
    </row>
    <row r="28" spans="1:8">
      <c r="A28" s="47" t="s">
        <v>4014</v>
      </c>
      <c r="B28" s="48" t="s">
        <v>4015</v>
      </c>
      <c r="C28" s="231"/>
      <c r="D28" s="231"/>
      <c r="E28" s="1247">
        <v>28</v>
      </c>
      <c r="F28" s="231">
        <v>28</v>
      </c>
      <c r="G28" s="358">
        <f t="shared" si="0"/>
        <v>28</v>
      </c>
      <c r="H28" s="359">
        <f t="shared" si="1"/>
        <v>28</v>
      </c>
    </row>
    <row r="29" spans="1:8">
      <c r="A29" s="47" t="s">
        <v>4016</v>
      </c>
      <c r="B29" s="48" t="s">
        <v>4017</v>
      </c>
      <c r="C29" s="231"/>
      <c r="D29" s="231"/>
      <c r="E29" s="1247">
        <v>261</v>
      </c>
      <c r="F29" s="231">
        <v>261</v>
      </c>
      <c r="G29" s="358">
        <f t="shared" si="0"/>
        <v>261</v>
      </c>
      <c r="H29" s="359">
        <f t="shared" si="1"/>
        <v>261</v>
      </c>
    </row>
    <row r="30" spans="1:8" ht="18.75" customHeight="1">
      <c r="A30" s="47" t="s">
        <v>4018</v>
      </c>
      <c r="B30" s="48" t="s">
        <v>4019</v>
      </c>
      <c r="C30" s="231"/>
      <c r="D30" s="231"/>
      <c r="E30" s="1247">
        <v>2</v>
      </c>
      <c r="F30" s="231">
        <v>2</v>
      </c>
      <c r="G30" s="358">
        <f t="shared" si="0"/>
        <v>2</v>
      </c>
      <c r="H30" s="359">
        <f t="shared" si="1"/>
        <v>2</v>
      </c>
    </row>
    <row r="31" spans="1:8">
      <c r="A31" s="47" t="s">
        <v>4020</v>
      </c>
      <c r="B31" s="48" t="s">
        <v>4021</v>
      </c>
      <c r="C31" s="231"/>
      <c r="D31" s="231"/>
      <c r="E31" s="1247">
        <v>1</v>
      </c>
      <c r="F31" s="231">
        <v>1</v>
      </c>
      <c r="G31" s="358">
        <f t="shared" si="0"/>
        <v>1</v>
      </c>
      <c r="H31" s="359">
        <f t="shared" si="1"/>
        <v>1</v>
      </c>
    </row>
    <row r="32" spans="1:8">
      <c r="A32" s="47" t="s">
        <v>4022</v>
      </c>
      <c r="B32" s="48" t="s">
        <v>4023</v>
      </c>
      <c r="C32" s="231"/>
      <c r="D32" s="231"/>
      <c r="E32" s="1247">
        <v>147</v>
      </c>
      <c r="F32" s="231">
        <v>147</v>
      </c>
      <c r="G32" s="358">
        <f t="shared" si="0"/>
        <v>147</v>
      </c>
      <c r="H32" s="359">
        <f t="shared" si="1"/>
        <v>147</v>
      </c>
    </row>
    <row r="33" spans="1:8">
      <c r="A33" s="47" t="s">
        <v>5992</v>
      </c>
      <c r="B33" s="48" t="s">
        <v>5993</v>
      </c>
      <c r="C33" s="231"/>
      <c r="D33" s="231"/>
      <c r="E33" s="1247">
        <v>9</v>
      </c>
      <c r="F33" s="231">
        <v>9</v>
      </c>
      <c r="G33" s="358">
        <f t="shared" si="0"/>
        <v>9</v>
      </c>
      <c r="H33" s="359">
        <f t="shared" si="1"/>
        <v>9</v>
      </c>
    </row>
    <row r="34" spans="1:8">
      <c r="A34" s="47" t="s">
        <v>3970</v>
      </c>
      <c r="B34" s="48" t="s">
        <v>4024</v>
      </c>
      <c r="C34" s="231"/>
      <c r="D34" s="231"/>
      <c r="E34" s="1247">
        <v>20</v>
      </c>
      <c r="F34" s="231">
        <v>20</v>
      </c>
      <c r="G34" s="358">
        <f t="shared" si="0"/>
        <v>20</v>
      </c>
      <c r="H34" s="359">
        <f t="shared" si="1"/>
        <v>20</v>
      </c>
    </row>
    <row r="35" spans="1:8">
      <c r="A35" s="47" t="s">
        <v>4025</v>
      </c>
      <c r="B35" s="48" t="s">
        <v>4026</v>
      </c>
      <c r="C35" s="231"/>
      <c r="D35" s="231"/>
      <c r="E35" s="1247">
        <v>142</v>
      </c>
      <c r="F35" s="231">
        <v>142</v>
      </c>
      <c r="G35" s="358">
        <f t="shared" si="0"/>
        <v>142</v>
      </c>
      <c r="H35" s="359">
        <f t="shared" si="1"/>
        <v>142</v>
      </c>
    </row>
    <row r="36" spans="1:8">
      <c r="A36" s="47" t="s">
        <v>4027</v>
      </c>
      <c r="B36" s="48" t="s">
        <v>4028</v>
      </c>
      <c r="C36" s="231"/>
      <c r="D36" s="231"/>
      <c r="E36" s="1247">
        <v>3</v>
      </c>
      <c r="F36" s="231">
        <v>3</v>
      </c>
      <c r="G36" s="358">
        <f t="shared" si="0"/>
        <v>3</v>
      </c>
      <c r="H36" s="359">
        <f t="shared" si="1"/>
        <v>3</v>
      </c>
    </row>
    <row r="37" spans="1:8">
      <c r="A37" s="47" t="s">
        <v>4029</v>
      </c>
      <c r="B37" s="48" t="s">
        <v>4030</v>
      </c>
      <c r="C37" s="231"/>
      <c r="D37" s="231"/>
      <c r="E37" s="1247">
        <v>445</v>
      </c>
      <c r="F37" s="231">
        <v>445</v>
      </c>
      <c r="G37" s="358">
        <f t="shared" si="0"/>
        <v>445</v>
      </c>
      <c r="H37" s="359">
        <f t="shared" si="1"/>
        <v>445</v>
      </c>
    </row>
    <row r="38" spans="1:8" ht="17.25" customHeight="1">
      <c r="A38" s="47" t="s">
        <v>5996</v>
      </c>
      <c r="B38" s="48" t="s">
        <v>4031</v>
      </c>
      <c r="C38" s="231"/>
      <c r="D38" s="231"/>
      <c r="E38" s="1247">
        <v>5</v>
      </c>
      <c r="F38" s="231">
        <v>5</v>
      </c>
      <c r="G38" s="358">
        <f t="shared" si="0"/>
        <v>5</v>
      </c>
      <c r="H38" s="359">
        <f t="shared" si="1"/>
        <v>5</v>
      </c>
    </row>
    <row r="39" spans="1:8" ht="17.25" customHeight="1">
      <c r="A39" s="47" t="s">
        <v>4032</v>
      </c>
      <c r="B39" s="48" t="s">
        <v>4033</v>
      </c>
      <c r="C39" s="231"/>
      <c r="D39" s="231"/>
      <c r="E39" s="1247">
        <v>10</v>
      </c>
      <c r="F39" s="231">
        <v>10</v>
      </c>
      <c r="G39" s="358">
        <f t="shared" si="0"/>
        <v>10</v>
      </c>
      <c r="H39" s="359">
        <f t="shared" si="1"/>
        <v>10</v>
      </c>
    </row>
    <row r="40" spans="1:8">
      <c r="A40" s="47" t="s">
        <v>4034</v>
      </c>
      <c r="B40" s="48" t="s">
        <v>4035</v>
      </c>
      <c r="C40" s="231"/>
      <c r="D40" s="231"/>
      <c r="E40" s="1247">
        <v>41</v>
      </c>
      <c r="F40" s="231">
        <v>41</v>
      </c>
      <c r="G40" s="358">
        <f t="shared" si="0"/>
        <v>41</v>
      </c>
      <c r="H40" s="359">
        <f t="shared" si="1"/>
        <v>41</v>
      </c>
    </row>
    <row r="41" spans="1:8" ht="19.5" customHeight="1">
      <c r="A41" s="47" t="s">
        <v>2701</v>
      </c>
      <c r="B41" s="48" t="s">
        <v>2702</v>
      </c>
      <c r="C41" s="231"/>
      <c r="D41" s="231"/>
      <c r="E41" s="1247">
        <v>799</v>
      </c>
      <c r="F41" s="231">
        <v>799</v>
      </c>
      <c r="G41" s="358">
        <f t="shared" si="0"/>
        <v>799</v>
      </c>
      <c r="H41" s="359">
        <f t="shared" si="1"/>
        <v>799</v>
      </c>
    </row>
    <row r="42" spans="1:8" ht="25.5" customHeight="1">
      <c r="A42" s="47" t="s">
        <v>2722</v>
      </c>
      <c r="B42" s="48" t="s">
        <v>2723</v>
      </c>
      <c r="C42" s="231"/>
      <c r="D42" s="231"/>
      <c r="E42" s="232">
        <v>673</v>
      </c>
      <c r="F42" s="232">
        <v>673</v>
      </c>
      <c r="G42" s="358">
        <f t="shared" si="0"/>
        <v>673</v>
      </c>
      <c r="H42" s="359">
        <f t="shared" si="1"/>
        <v>673</v>
      </c>
    </row>
    <row r="43" spans="1:8" ht="25.5" customHeight="1">
      <c r="A43" s="47" t="s">
        <v>4036</v>
      </c>
      <c r="B43" s="48" t="s">
        <v>4037</v>
      </c>
      <c r="C43" s="231"/>
      <c r="D43" s="231"/>
      <c r="E43" s="232">
        <v>53</v>
      </c>
      <c r="F43" s="232">
        <v>53</v>
      </c>
      <c r="G43" s="358">
        <f t="shared" si="0"/>
        <v>53</v>
      </c>
      <c r="H43" s="359">
        <f t="shared" si="1"/>
        <v>53</v>
      </c>
    </row>
    <row r="44" spans="1:8" ht="18" customHeight="1">
      <c r="A44" s="47" t="s">
        <v>5980</v>
      </c>
      <c r="B44" s="48" t="s">
        <v>5981</v>
      </c>
      <c r="C44" s="231"/>
      <c r="D44" s="231"/>
      <c r="E44" s="232">
        <v>22</v>
      </c>
      <c r="F44" s="232">
        <v>22</v>
      </c>
      <c r="G44" s="358">
        <f t="shared" si="0"/>
        <v>22</v>
      </c>
      <c r="H44" s="359">
        <f t="shared" si="1"/>
        <v>22</v>
      </c>
    </row>
    <row r="45" spans="1:8" ht="25.5" customHeight="1">
      <c r="A45" s="47" t="s">
        <v>5982</v>
      </c>
      <c r="B45" s="48" t="s">
        <v>5983</v>
      </c>
      <c r="C45" s="231"/>
      <c r="D45" s="231"/>
      <c r="E45" s="232">
        <v>853</v>
      </c>
      <c r="F45" s="232">
        <v>853</v>
      </c>
      <c r="G45" s="358">
        <f t="shared" si="0"/>
        <v>853</v>
      </c>
      <c r="H45" s="359">
        <f t="shared" si="1"/>
        <v>853</v>
      </c>
    </row>
    <row r="46" spans="1:8" ht="25.5" customHeight="1">
      <c r="A46" s="47" t="s">
        <v>134</v>
      </c>
      <c r="B46" s="48" t="s">
        <v>4038</v>
      </c>
      <c r="C46" s="231"/>
      <c r="D46" s="231"/>
      <c r="E46" s="232">
        <v>16</v>
      </c>
      <c r="F46" s="232">
        <v>16</v>
      </c>
      <c r="G46" s="358">
        <f t="shared" ref="G46:G77" si="2">C46+E46</f>
        <v>16</v>
      </c>
      <c r="H46" s="359">
        <f t="shared" ref="H46:H77" si="3">D46+F46</f>
        <v>16</v>
      </c>
    </row>
    <row r="47" spans="1:8" ht="25.5" customHeight="1">
      <c r="A47" s="47" t="s">
        <v>4465</v>
      </c>
      <c r="B47" s="48" t="s">
        <v>4466</v>
      </c>
      <c r="C47" s="231"/>
      <c r="D47" s="231"/>
      <c r="E47" s="1246">
        <v>249</v>
      </c>
      <c r="F47" s="156">
        <v>249</v>
      </c>
      <c r="G47" s="358">
        <f t="shared" si="2"/>
        <v>249</v>
      </c>
      <c r="H47" s="359">
        <f t="shared" si="3"/>
        <v>249</v>
      </c>
    </row>
    <row r="48" spans="1:8" ht="25.5" customHeight="1">
      <c r="A48" s="47" t="s">
        <v>4039</v>
      </c>
      <c r="B48" s="48" t="s">
        <v>3969</v>
      </c>
      <c r="C48" s="231"/>
      <c r="D48" s="231"/>
      <c r="E48" s="1246"/>
      <c r="F48" s="156"/>
      <c r="G48" s="358">
        <f t="shared" si="2"/>
        <v>0</v>
      </c>
      <c r="H48" s="359">
        <f t="shared" si="3"/>
        <v>0</v>
      </c>
    </row>
    <row r="49" spans="1:8" ht="25.5" customHeight="1">
      <c r="A49" s="47" t="s">
        <v>4040</v>
      </c>
      <c r="B49" s="48" t="s">
        <v>4041</v>
      </c>
      <c r="C49" s="231"/>
      <c r="D49" s="231"/>
      <c r="E49" s="1246"/>
      <c r="F49" s="156"/>
      <c r="G49" s="358">
        <f t="shared" si="2"/>
        <v>0</v>
      </c>
      <c r="H49" s="359">
        <f t="shared" si="3"/>
        <v>0</v>
      </c>
    </row>
    <row r="50" spans="1:8" ht="25.5" customHeight="1">
      <c r="A50" s="47" t="s">
        <v>4042</v>
      </c>
      <c r="B50" s="48" t="s">
        <v>4043</v>
      </c>
      <c r="C50" s="231"/>
      <c r="D50" s="231"/>
      <c r="E50" s="1246">
        <v>459</v>
      </c>
      <c r="F50" s="156">
        <v>459</v>
      </c>
      <c r="G50" s="358">
        <f t="shared" si="2"/>
        <v>459</v>
      </c>
      <c r="H50" s="359">
        <f t="shared" si="3"/>
        <v>459</v>
      </c>
    </row>
    <row r="51" spans="1:8" ht="25.5" customHeight="1">
      <c r="A51" s="47" t="s">
        <v>5994</v>
      </c>
      <c r="B51" s="48" t="s">
        <v>4044</v>
      </c>
      <c r="C51" s="231"/>
      <c r="D51" s="231"/>
      <c r="E51" s="1246">
        <v>15</v>
      </c>
      <c r="F51" s="156">
        <v>15</v>
      </c>
      <c r="G51" s="358">
        <f t="shared" si="2"/>
        <v>15</v>
      </c>
      <c r="H51" s="359">
        <f t="shared" si="3"/>
        <v>15</v>
      </c>
    </row>
    <row r="52" spans="1:8" ht="25.5" customHeight="1">
      <c r="A52" s="47" t="s">
        <v>6000</v>
      </c>
      <c r="B52" s="48" t="s">
        <v>6001</v>
      </c>
      <c r="C52" s="231"/>
      <c r="D52" s="231"/>
      <c r="E52" s="1246"/>
      <c r="F52" s="156"/>
      <c r="G52" s="358">
        <f t="shared" si="2"/>
        <v>0</v>
      </c>
      <c r="H52" s="359">
        <f t="shared" si="3"/>
        <v>0</v>
      </c>
    </row>
    <row r="53" spans="1:8" ht="25.5" customHeight="1">
      <c r="A53" s="47" t="s">
        <v>6002</v>
      </c>
      <c r="B53" s="48" t="s">
        <v>6003</v>
      </c>
      <c r="C53" s="231"/>
      <c r="D53" s="231"/>
      <c r="E53" s="1246">
        <v>473</v>
      </c>
      <c r="F53" s="156">
        <v>473</v>
      </c>
      <c r="G53" s="358">
        <f t="shared" si="2"/>
        <v>473</v>
      </c>
      <c r="H53" s="359">
        <f t="shared" si="3"/>
        <v>473</v>
      </c>
    </row>
    <row r="54" spans="1:8" ht="25.5" customHeight="1">
      <c r="A54" s="47" t="s">
        <v>4495</v>
      </c>
      <c r="B54" s="48" t="s">
        <v>4496</v>
      </c>
      <c r="C54" s="231"/>
      <c r="D54" s="231"/>
      <c r="E54" s="1246">
        <v>184</v>
      </c>
      <c r="F54" s="156">
        <v>184</v>
      </c>
      <c r="G54" s="358">
        <f t="shared" si="2"/>
        <v>184</v>
      </c>
      <c r="H54" s="359">
        <f t="shared" si="3"/>
        <v>184</v>
      </c>
    </row>
    <row r="55" spans="1:8" ht="25.5" customHeight="1">
      <c r="A55" s="47" t="s">
        <v>4045</v>
      </c>
      <c r="B55" s="48" t="s">
        <v>4046</v>
      </c>
      <c r="C55" s="231"/>
      <c r="D55" s="231"/>
      <c r="E55" s="1246"/>
      <c r="F55" s="156"/>
      <c r="G55" s="358">
        <f t="shared" si="2"/>
        <v>0</v>
      </c>
      <c r="H55" s="359">
        <f t="shared" si="3"/>
        <v>0</v>
      </c>
    </row>
    <row r="56" spans="1:8" ht="25.5" customHeight="1">
      <c r="A56" s="47" t="s">
        <v>2710</v>
      </c>
      <c r="B56" s="48" t="s">
        <v>2711</v>
      </c>
      <c r="C56" s="231"/>
      <c r="D56" s="231"/>
      <c r="E56" s="1246">
        <v>319</v>
      </c>
      <c r="F56" s="156">
        <v>319</v>
      </c>
      <c r="G56" s="358">
        <f t="shared" si="2"/>
        <v>319</v>
      </c>
      <c r="H56" s="359">
        <f t="shared" si="3"/>
        <v>319</v>
      </c>
    </row>
    <row r="57" spans="1:8" ht="25.5" customHeight="1">
      <c r="A57" s="47" t="s">
        <v>2712</v>
      </c>
      <c r="B57" s="48" t="s">
        <v>2713</v>
      </c>
      <c r="C57" s="231"/>
      <c r="D57" s="231"/>
      <c r="E57" s="1246">
        <v>591</v>
      </c>
      <c r="F57" s="156">
        <v>591</v>
      </c>
      <c r="G57" s="358">
        <f t="shared" si="2"/>
        <v>591</v>
      </c>
      <c r="H57" s="359">
        <f t="shared" si="3"/>
        <v>591</v>
      </c>
    </row>
    <row r="58" spans="1:8" ht="25.5" customHeight="1">
      <c r="A58" s="47" t="s">
        <v>4422</v>
      </c>
      <c r="B58" s="48" t="s">
        <v>4423</v>
      </c>
      <c r="C58" s="231"/>
      <c r="D58" s="231"/>
      <c r="E58" s="1246">
        <v>1341</v>
      </c>
      <c r="F58" s="156">
        <v>1341</v>
      </c>
      <c r="G58" s="358">
        <f t="shared" si="2"/>
        <v>1341</v>
      </c>
      <c r="H58" s="359">
        <f t="shared" si="3"/>
        <v>1341</v>
      </c>
    </row>
    <row r="59" spans="1:8" ht="21.75" customHeight="1">
      <c r="A59" s="47" t="s">
        <v>4424</v>
      </c>
      <c r="B59" s="48" t="s">
        <v>4425</v>
      </c>
      <c r="C59" s="231"/>
      <c r="D59" s="231"/>
      <c r="E59" s="1246">
        <v>5</v>
      </c>
      <c r="F59" s="156">
        <v>5</v>
      </c>
      <c r="G59" s="358">
        <f t="shared" si="2"/>
        <v>5</v>
      </c>
      <c r="H59" s="359">
        <f t="shared" si="3"/>
        <v>5</v>
      </c>
    </row>
    <row r="60" spans="1:8" ht="25.5" customHeight="1">
      <c r="A60" s="47" t="s">
        <v>2714</v>
      </c>
      <c r="B60" s="48" t="s">
        <v>2715</v>
      </c>
      <c r="C60" s="231"/>
      <c r="D60" s="231"/>
      <c r="E60" s="1246">
        <v>1532</v>
      </c>
      <c r="F60" s="156">
        <v>1532</v>
      </c>
      <c r="G60" s="358">
        <f t="shared" si="2"/>
        <v>1532</v>
      </c>
      <c r="H60" s="359">
        <f t="shared" si="3"/>
        <v>1532</v>
      </c>
    </row>
    <row r="61" spans="1:8" ht="25.5" customHeight="1">
      <c r="A61" s="47" t="s">
        <v>2716</v>
      </c>
      <c r="B61" s="48" t="s">
        <v>2717</v>
      </c>
      <c r="C61" s="231"/>
      <c r="D61" s="231"/>
      <c r="E61" s="1246">
        <v>1418</v>
      </c>
      <c r="F61" s="156">
        <v>1418</v>
      </c>
      <c r="G61" s="358">
        <f t="shared" si="2"/>
        <v>1418</v>
      </c>
      <c r="H61" s="359">
        <f t="shared" si="3"/>
        <v>1418</v>
      </c>
    </row>
    <row r="62" spans="1:8" ht="25.5" customHeight="1">
      <c r="A62" s="47" t="s">
        <v>2718</v>
      </c>
      <c r="B62" s="48" t="s">
        <v>2719</v>
      </c>
      <c r="C62" s="231"/>
      <c r="D62" s="231"/>
      <c r="E62" s="1246">
        <v>1875</v>
      </c>
      <c r="F62" s="156">
        <v>1875</v>
      </c>
      <c r="G62" s="358">
        <f t="shared" si="2"/>
        <v>1875</v>
      </c>
      <c r="H62" s="359">
        <f t="shared" si="3"/>
        <v>1875</v>
      </c>
    </row>
    <row r="63" spans="1:8" ht="18" customHeight="1">
      <c r="A63" s="47" t="s">
        <v>4428</v>
      </c>
      <c r="B63" s="48" t="s">
        <v>4429</v>
      </c>
      <c r="C63" s="231"/>
      <c r="D63" s="231"/>
      <c r="E63" s="1246">
        <v>779</v>
      </c>
      <c r="F63" s="156">
        <v>779</v>
      </c>
      <c r="G63" s="358">
        <f t="shared" si="2"/>
        <v>779</v>
      </c>
      <c r="H63" s="359">
        <f t="shared" si="3"/>
        <v>779</v>
      </c>
    </row>
    <row r="64" spans="1:8" ht="21.75" customHeight="1">
      <c r="A64" s="47" t="s">
        <v>2720</v>
      </c>
      <c r="B64" s="48" t="s">
        <v>4047</v>
      </c>
      <c r="C64" s="231"/>
      <c r="D64" s="231"/>
      <c r="E64" s="1246">
        <v>82</v>
      </c>
      <c r="F64" s="156">
        <v>82</v>
      </c>
      <c r="G64" s="358">
        <f t="shared" si="2"/>
        <v>82</v>
      </c>
      <c r="H64" s="359">
        <f t="shared" si="3"/>
        <v>82</v>
      </c>
    </row>
    <row r="65" spans="1:8" ht="25.5">
      <c r="A65" s="47" t="s">
        <v>4535</v>
      </c>
      <c r="B65" s="48" t="s">
        <v>4536</v>
      </c>
      <c r="C65" s="231"/>
      <c r="D65" s="231"/>
      <c r="E65" s="1246">
        <v>279</v>
      </c>
      <c r="F65" s="156">
        <v>279</v>
      </c>
      <c r="G65" s="358">
        <f t="shared" si="2"/>
        <v>279</v>
      </c>
      <c r="H65" s="359">
        <f t="shared" si="3"/>
        <v>279</v>
      </c>
    </row>
    <row r="66" spans="1:8">
      <c r="A66" s="47" t="s">
        <v>4497</v>
      </c>
      <c r="B66" s="48" t="s">
        <v>2692</v>
      </c>
      <c r="C66" s="231"/>
      <c r="D66" s="231"/>
      <c r="E66" s="232"/>
      <c r="F66" s="232"/>
      <c r="G66" s="358">
        <f t="shared" si="2"/>
        <v>0</v>
      </c>
      <c r="H66" s="359">
        <f t="shared" si="3"/>
        <v>0</v>
      </c>
    </row>
    <row r="67" spans="1:8">
      <c r="A67" s="47" t="s">
        <v>1008</v>
      </c>
      <c r="B67" s="48" t="s">
        <v>4048</v>
      </c>
      <c r="C67" s="231"/>
      <c r="D67" s="231"/>
      <c r="E67" s="232"/>
      <c r="F67" s="232"/>
      <c r="G67" s="358">
        <f t="shared" si="2"/>
        <v>0</v>
      </c>
      <c r="H67" s="359">
        <f t="shared" si="3"/>
        <v>0</v>
      </c>
    </row>
    <row r="68" spans="1:8">
      <c r="A68" s="47" t="s">
        <v>2699</v>
      </c>
      <c r="B68" s="48" t="s">
        <v>2700</v>
      </c>
      <c r="C68" s="231"/>
      <c r="D68" s="231"/>
      <c r="E68" s="232">
        <v>144</v>
      </c>
      <c r="F68" s="232">
        <v>144</v>
      </c>
      <c r="G68" s="358">
        <f t="shared" si="2"/>
        <v>144</v>
      </c>
      <c r="H68" s="359">
        <f t="shared" si="3"/>
        <v>144</v>
      </c>
    </row>
    <row r="69" spans="1:8">
      <c r="A69" s="47" t="s">
        <v>4049</v>
      </c>
      <c r="B69" s="329" t="s">
        <v>4425</v>
      </c>
      <c r="C69" s="231"/>
      <c r="D69" s="231"/>
      <c r="E69" s="232">
        <v>3</v>
      </c>
      <c r="F69" s="232">
        <v>3</v>
      </c>
      <c r="G69" s="358">
        <f t="shared" si="2"/>
        <v>3</v>
      </c>
      <c r="H69" s="359">
        <f t="shared" si="3"/>
        <v>3</v>
      </c>
    </row>
    <row r="70" spans="1:8">
      <c r="A70" s="47" t="s">
        <v>362</v>
      </c>
      <c r="B70" s="329" t="s">
        <v>373</v>
      </c>
      <c r="C70" s="231"/>
      <c r="D70" s="231"/>
      <c r="E70" s="232"/>
      <c r="F70" s="232"/>
      <c r="G70" s="358">
        <f t="shared" si="2"/>
        <v>0</v>
      </c>
      <c r="H70" s="359">
        <f t="shared" si="3"/>
        <v>0</v>
      </c>
    </row>
    <row r="71" spans="1:8">
      <c r="A71" s="47" t="s">
        <v>374</v>
      </c>
      <c r="B71" s="329" t="s">
        <v>1420</v>
      </c>
      <c r="C71" s="231"/>
      <c r="D71" s="231"/>
      <c r="E71" s="232"/>
      <c r="F71" s="232"/>
      <c r="G71" s="358">
        <f t="shared" si="2"/>
        <v>0</v>
      </c>
      <c r="H71" s="359">
        <f t="shared" si="3"/>
        <v>0</v>
      </c>
    </row>
    <row r="72" spans="1:8" ht="15">
      <c r="A72" s="47" t="s">
        <v>79</v>
      </c>
      <c r="B72" s="329" t="s">
        <v>1556</v>
      </c>
      <c r="C72" s="804"/>
      <c r="D72" s="51"/>
      <c r="E72" s="51">
        <v>1797</v>
      </c>
      <c r="F72" s="51">
        <v>1797</v>
      </c>
      <c r="G72" s="358">
        <f t="shared" si="2"/>
        <v>1797</v>
      </c>
      <c r="H72" s="359">
        <f t="shared" si="3"/>
        <v>1797</v>
      </c>
    </row>
    <row r="73" spans="1:8" ht="15">
      <c r="A73" s="47" t="s">
        <v>4025</v>
      </c>
      <c r="B73" s="329" t="s">
        <v>4026</v>
      </c>
      <c r="C73" s="804"/>
      <c r="D73" s="51"/>
      <c r="E73" s="51"/>
      <c r="F73" s="51"/>
      <c r="G73" s="358">
        <f t="shared" si="2"/>
        <v>0</v>
      </c>
      <c r="H73" s="359">
        <f t="shared" si="3"/>
        <v>0</v>
      </c>
    </row>
    <row r="74" spans="1:8" ht="15">
      <c r="A74" s="341" t="s">
        <v>4445</v>
      </c>
      <c r="B74" s="633" t="s">
        <v>6044</v>
      </c>
      <c r="C74" s="345"/>
      <c r="D74" s="345"/>
      <c r="E74" s="167"/>
      <c r="F74" s="167"/>
      <c r="G74" s="358">
        <f t="shared" si="2"/>
        <v>0</v>
      </c>
      <c r="H74" s="359">
        <f t="shared" si="3"/>
        <v>0</v>
      </c>
    </row>
    <row r="75" spans="1:8" ht="15">
      <c r="A75" s="341" t="s">
        <v>6045</v>
      </c>
      <c r="B75" s="633" t="s">
        <v>6046</v>
      </c>
      <c r="C75" s="345"/>
      <c r="D75" s="345"/>
      <c r="E75" s="167">
        <v>2</v>
      </c>
      <c r="F75" s="167">
        <v>2</v>
      </c>
      <c r="G75" s="358">
        <f t="shared" si="2"/>
        <v>2</v>
      </c>
      <c r="H75" s="359">
        <f t="shared" si="3"/>
        <v>2</v>
      </c>
    </row>
    <row r="76" spans="1:8" ht="15">
      <c r="A76" s="709" t="s">
        <v>5998</v>
      </c>
      <c r="B76" s="633" t="s">
        <v>5999</v>
      </c>
      <c r="C76" s="345"/>
      <c r="D76" s="345"/>
      <c r="E76" s="167">
        <v>6</v>
      </c>
      <c r="F76" s="167">
        <v>6</v>
      </c>
      <c r="G76" s="358">
        <f t="shared" si="2"/>
        <v>6</v>
      </c>
      <c r="H76" s="359">
        <f t="shared" si="3"/>
        <v>6</v>
      </c>
    </row>
    <row r="77" spans="1:8" ht="25.5">
      <c r="A77" s="341" t="s">
        <v>4416</v>
      </c>
      <c r="B77" s="885" t="s">
        <v>5023</v>
      </c>
      <c r="C77" s="345"/>
      <c r="D77" s="345"/>
      <c r="E77" s="167">
        <v>1</v>
      </c>
      <c r="F77" s="167">
        <v>0</v>
      </c>
      <c r="G77" s="358">
        <f t="shared" si="2"/>
        <v>1</v>
      </c>
      <c r="H77" s="359">
        <f t="shared" si="3"/>
        <v>0</v>
      </c>
    </row>
    <row r="78" spans="1:8" ht="15">
      <c r="A78" s="341" t="s">
        <v>4430</v>
      </c>
      <c r="B78" s="885" t="s">
        <v>4431</v>
      </c>
      <c r="C78" s="345"/>
      <c r="D78" s="345"/>
      <c r="E78" s="167">
        <v>1</v>
      </c>
      <c r="F78" s="167">
        <v>0</v>
      </c>
      <c r="G78" s="358">
        <f t="shared" ref="G78:G85" si="4">C78+E78</f>
        <v>1</v>
      </c>
      <c r="H78" s="359">
        <f t="shared" ref="H78:H85" si="5">D78+F78</f>
        <v>0</v>
      </c>
    </row>
    <row r="79" spans="1:8" ht="15">
      <c r="A79" s="47" t="s">
        <v>4479</v>
      </c>
      <c r="B79" s="329" t="s">
        <v>7098</v>
      </c>
      <c r="C79" s="804"/>
      <c r="D79" s="51"/>
      <c r="E79" s="51">
        <v>1</v>
      </c>
      <c r="F79" s="51">
        <v>1</v>
      </c>
      <c r="G79" s="358">
        <f t="shared" si="4"/>
        <v>1</v>
      </c>
      <c r="H79" s="359">
        <f t="shared" si="5"/>
        <v>1</v>
      </c>
    </row>
    <row r="80" spans="1:8" ht="15">
      <c r="A80" s="47" t="s">
        <v>302</v>
      </c>
      <c r="B80" s="329" t="s">
        <v>7099</v>
      </c>
      <c r="C80" s="804"/>
      <c r="D80" s="51"/>
      <c r="E80" s="51">
        <v>1</v>
      </c>
      <c r="F80" s="51">
        <v>1</v>
      </c>
      <c r="G80" s="358">
        <f t="shared" si="4"/>
        <v>1</v>
      </c>
      <c r="H80" s="359">
        <f t="shared" si="5"/>
        <v>1</v>
      </c>
    </row>
    <row r="81" spans="1:8" ht="15">
      <c r="A81" s="47" t="s">
        <v>4461</v>
      </c>
      <c r="B81" s="329" t="s">
        <v>7618</v>
      </c>
      <c r="C81" s="804"/>
      <c r="D81" s="51"/>
      <c r="E81" s="51">
        <v>1</v>
      </c>
      <c r="F81" s="51">
        <v>1</v>
      </c>
      <c r="G81" s="358">
        <f t="shared" si="4"/>
        <v>1</v>
      </c>
      <c r="H81" s="359">
        <f t="shared" si="5"/>
        <v>1</v>
      </c>
    </row>
    <row r="82" spans="1:8" ht="26.25">
      <c r="A82" s="47" t="s">
        <v>5988</v>
      </c>
      <c r="B82" s="329" t="s">
        <v>7836</v>
      </c>
      <c r="C82" s="804"/>
      <c r="D82" s="51"/>
      <c r="E82" s="51"/>
      <c r="F82" s="51">
        <v>500</v>
      </c>
      <c r="G82" s="358">
        <f t="shared" si="4"/>
        <v>0</v>
      </c>
      <c r="H82" s="359">
        <f t="shared" si="5"/>
        <v>500</v>
      </c>
    </row>
    <row r="83" spans="1:8" ht="15">
      <c r="A83" s="47"/>
      <c r="B83" s="329"/>
      <c r="C83" s="804"/>
      <c r="D83" s="51"/>
      <c r="E83" s="51"/>
      <c r="F83" s="51"/>
      <c r="G83" s="358">
        <f t="shared" si="4"/>
        <v>0</v>
      </c>
      <c r="H83" s="359">
        <f t="shared" si="5"/>
        <v>0</v>
      </c>
    </row>
    <row r="84" spans="1:8" ht="15">
      <c r="A84" s="47"/>
      <c r="B84" s="329"/>
      <c r="C84" s="804"/>
      <c r="D84" s="51"/>
      <c r="E84" s="51"/>
      <c r="F84" s="51"/>
      <c r="G84" s="358">
        <f t="shared" si="4"/>
        <v>0</v>
      </c>
      <c r="H84" s="359">
        <f t="shared" si="5"/>
        <v>0</v>
      </c>
    </row>
    <row r="85" spans="1:8" ht="14.25">
      <c r="A85" s="1487" t="s">
        <v>2777</v>
      </c>
      <c r="B85" s="1488"/>
      <c r="C85" s="806">
        <f>SUM(C14:C84)</f>
        <v>0</v>
      </c>
      <c r="D85" s="806">
        <f>SUM(D14:D84)</f>
        <v>0</v>
      </c>
      <c r="E85" s="806">
        <f>SUM(E14:E84)</f>
        <v>18103</v>
      </c>
      <c r="F85" s="806">
        <f>SUM(F14:F84)</f>
        <v>18601</v>
      </c>
      <c r="G85" s="358">
        <f t="shared" si="4"/>
        <v>18103</v>
      </c>
      <c r="H85" s="359">
        <f t="shared" si="5"/>
        <v>18601</v>
      </c>
    </row>
    <row r="86" spans="1:8" ht="15">
      <c r="A86" s="342" t="s">
        <v>3975</v>
      </c>
      <c r="B86" s="404"/>
      <c r="C86" s="93"/>
      <c r="D86" s="93"/>
      <c r="E86" s="1244"/>
      <c r="F86" s="93"/>
      <c r="G86" s="93"/>
      <c r="H86" s="94"/>
    </row>
    <row r="87" spans="1:8" ht="15">
      <c r="A87" s="341" t="s">
        <v>3976</v>
      </c>
      <c r="B87" s="243" t="s">
        <v>3977</v>
      </c>
      <c r="C87" s="98"/>
      <c r="D87" s="98"/>
      <c r="E87" s="164"/>
      <c r="F87" s="164"/>
      <c r="G87" s="260">
        <f t="shared" ref="G87:G98" si="6">C87+E87</f>
        <v>0</v>
      </c>
      <c r="H87" s="146">
        <f t="shared" ref="H87:H98" si="7">D87+F87</f>
        <v>0</v>
      </c>
    </row>
    <row r="88" spans="1:8" ht="15">
      <c r="A88" s="341" t="s">
        <v>3978</v>
      </c>
      <c r="B88" s="243" t="s">
        <v>3979</v>
      </c>
      <c r="C88" s="98"/>
      <c r="D88" s="98"/>
      <c r="E88" s="164"/>
      <c r="F88" s="164"/>
      <c r="G88" s="260">
        <f t="shared" si="6"/>
        <v>0</v>
      </c>
      <c r="H88" s="146">
        <f t="shared" si="7"/>
        <v>0</v>
      </c>
    </row>
    <row r="89" spans="1:8" ht="15">
      <c r="A89" s="341" t="s">
        <v>3980</v>
      </c>
      <c r="B89" s="243" t="s">
        <v>3981</v>
      </c>
      <c r="C89" s="98"/>
      <c r="D89" s="98"/>
      <c r="E89" s="164"/>
      <c r="F89" s="164"/>
      <c r="G89" s="260">
        <f t="shared" si="6"/>
        <v>0</v>
      </c>
      <c r="H89" s="146">
        <f t="shared" si="7"/>
        <v>0</v>
      </c>
    </row>
    <row r="90" spans="1:8" ht="15">
      <c r="A90" s="341" t="s">
        <v>4477</v>
      </c>
      <c r="B90" s="243" t="s">
        <v>3982</v>
      </c>
      <c r="C90" s="98"/>
      <c r="D90" s="98"/>
      <c r="E90" s="164"/>
      <c r="F90" s="164"/>
      <c r="G90" s="260">
        <f t="shared" si="6"/>
        <v>0</v>
      </c>
      <c r="H90" s="146">
        <f t="shared" si="7"/>
        <v>0</v>
      </c>
    </row>
    <row r="91" spans="1:8" ht="15">
      <c r="A91" s="341" t="s">
        <v>3983</v>
      </c>
      <c r="B91" s="243" t="s">
        <v>3984</v>
      </c>
      <c r="C91" s="98"/>
      <c r="D91" s="98"/>
      <c r="E91" s="164"/>
      <c r="F91" s="164"/>
      <c r="G91" s="260">
        <f t="shared" si="6"/>
        <v>0</v>
      </c>
      <c r="H91" s="146">
        <f t="shared" si="7"/>
        <v>0</v>
      </c>
    </row>
    <row r="92" spans="1:8" ht="15">
      <c r="A92" s="341" t="s">
        <v>3985</v>
      </c>
      <c r="B92" s="243" t="s">
        <v>3986</v>
      </c>
      <c r="C92" s="98"/>
      <c r="D92" s="98"/>
      <c r="E92" s="164"/>
      <c r="F92" s="164"/>
      <c r="G92" s="260">
        <f t="shared" si="6"/>
        <v>0</v>
      </c>
      <c r="H92" s="146">
        <f t="shared" si="7"/>
        <v>0</v>
      </c>
    </row>
    <row r="93" spans="1:8" ht="21" customHeight="1">
      <c r="A93" s="341" t="s">
        <v>3987</v>
      </c>
      <c r="B93" s="243" t="s">
        <v>3988</v>
      </c>
      <c r="C93" s="98"/>
      <c r="D93" s="98"/>
      <c r="E93" s="164"/>
      <c r="F93" s="164"/>
      <c r="G93" s="260">
        <f t="shared" si="6"/>
        <v>0</v>
      </c>
      <c r="H93" s="146">
        <f t="shared" si="7"/>
        <v>0</v>
      </c>
    </row>
    <row r="94" spans="1:8" ht="23.25" customHeight="1">
      <c r="A94" s="341" t="s">
        <v>3989</v>
      </c>
      <c r="B94" s="243" t="s">
        <v>3990</v>
      </c>
      <c r="C94" s="98"/>
      <c r="D94" s="98"/>
      <c r="E94" s="164"/>
      <c r="F94" s="164"/>
      <c r="G94" s="260">
        <f t="shared" si="6"/>
        <v>0</v>
      </c>
      <c r="H94" s="146">
        <f t="shared" si="7"/>
        <v>0</v>
      </c>
    </row>
    <row r="95" spans="1:8" ht="20.25" customHeight="1">
      <c r="A95" s="341" t="s">
        <v>3991</v>
      </c>
      <c r="B95" s="243" t="s">
        <v>3992</v>
      </c>
      <c r="C95" s="98"/>
      <c r="D95" s="98"/>
      <c r="E95" s="164"/>
      <c r="F95" s="164"/>
      <c r="G95" s="260">
        <f t="shared" si="6"/>
        <v>0</v>
      </c>
      <c r="H95" s="146">
        <f t="shared" si="7"/>
        <v>0</v>
      </c>
    </row>
    <row r="96" spans="1:8" ht="24" customHeight="1">
      <c r="A96" s="341" t="s">
        <v>3993</v>
      </c>
      <c r="B96" s="243" t="s">
        <v>3994</v>
      </c>
      <c r="C96" s="98"/>
      <c r="D96" s="98"/>
      <c r="E96" s="164"/>
      <c r="F96" s="164"/>
      <c r="G96" s="260">
        <f t="shared" si="6"/>
        <v>0</v>
      </c>
      <c r="H96" s="146">
        <f t="shared" si="7"/>
        <v>0</v>
      </c>
    </row>
    <row r="97" spans="1:8" ht="24.75" customHeight="1">
      <c r="A97" s="341" t="s">
        <v>3995</v>
      </c>
      <c r="B97" s="243" t="s">
        <v>3996</v>
      </c>
      <c r="C97" s="98"/>
      <c r="D97" s="98"/>
      <c r="E97" s="164"/>
      <c r="F97" s="164"/>
      <c r="G97" s="260">
        <f t="shared" si="6"/>
        <v>0</v>
      </c>
      <c r="H97" s="146">
        <f t="shared" si="7"/>
        <v>0</v>
      </c>
    </row>
    <row r="98" spans="1:8" ht="26.25" customHeight="1">
      <c r="A98" s="341" t="s">
        <v>3997</v>
      </c>
      <c r="B98" s="243" t="s">
        <v>3998</v>
      </c>
      <c r="C98" s="98"/>
      <c r="D98" s="98"/>
      <c r="E98" s="164"/>
      <c r="F98" s="164"/>
      <c r="G98" s="260">
        <f t="shared" si="6"/>
        <v>0</v>
      </c>
      <c r="H98" s="146">
        <f t="shared" si="7"/>
        <v>0</v>
      </c>
    </row>
    <row r="99" spans="1:8" ht="15.75" customHeight="1">
      <c r="A99" s="341" t="s">
        <v>4445</v>
      </c>
      <c r="B99" s="633" t="s">
        <v>6044</v>
      </c>
      <c r="C99" s="345"/>
      <c r="D99" s="345"/>
      <c r="E99" s="167"/>
      <c r="F99" s="167"/>
      <c r="G99" s="260">
        <v>0</v>
      </c>
      <c r="H99" s="146">
        <v>0</v>
      </c>
    </row>
    <row r="100" spans="1:8" ht="15.75" customHeight="1">
      <c r="A100" s="341" t="s">
        <v>6045</v>
      </c>
      <c r="B100" s="633" t="s">
        <v>6046</v>
      </c>
      <c r="C100" s="345"/>
      <c r="D100" s="345"/>
      <c r="E100" s="167"/>
      <c r="F100" s="167"/>
      <c r="G100" s="260">
        <v>0</v>
      </c>
      <c r="H100" s="146">
        <v>0</v>
      </c>
    </row>
    <row r="101" spans="1:8" ht="15.75" customHeight="1">
      <c r="A101" s="709" t="s">
        <v>5998</v>
      </c>
      <c r="B101" s="633" t="s">
        <v>5999</v>
      </c>
      <c r="C101" s="345"/>
      <c r="D101" s="345"/>
      <c r="E101" s="167"/>
      <c r="F101" s="167"/>
      <c r="G101" s="260">
        <v>0</v>
      </c>
      <c r="H101" s="146">
        <v>0</v>
      </c>
    </row>
    <row r="102" spans="1:8" ht="15.75" customHeight="1">
      <c r="A102" s="341" t="s">
        <v>4416</v>
      </c>
      <c r="B102" s="344" t="s">
        <v>5023</v>
      </c>
      <c r="C102" s="345"/>
      <c r="D102" s="345"/>
      <c r="E102" s="167"/>
      <c r="F102" s="167"/>
      <c r="G102" s="260">
        <v>0</v>
      </c>
      <c r="H102" s="146">
        <v>0</v>
      </c>
    </row>
    <row r="103" spans="1:8" ht="15.75" customHeight="1">
      <c r="A103" s="341" t="s">
        <v>4430</v>
      </c>
      <c r="B103" s="344" t="s">
        <v>4431</v>
      </c>
      <c r="C103" s="345"/>
      <c r="D103" s="345"/>
      <c r="E103" s="167"/>
      <c r="F103" s="167"/>
      <c r="G103" s="260">
        <v>0</v>
      </c>
      <c r="H103" s="146">
        <v>0</v>
      </c>
    </row>
    <row r="104" spans="1:8">
      <c r="A104" s="812" t="s">
        <v>3999</v>
      </c>
      <c r="B104" s="813"/>
      <c r="C104" s="805">
        <f>SUM(C87:C103)</f>
        <v>0</v>
      </c>
      <c r="D104" s="805">
        <f>SUM(D87:D103)</f>
        <v>0</v>
      </c>
      <c r="E104" s="805">
        <f>SUM(E87:E103)</f>
        <v>0</v>
      </c>
      <c r="F104" s="805">
        <f>SUM(F87:F103)</f>
        <v>0</v>
      </c>
      <c r="G104" s="260">
        <f>C104+E104</f>
        <v>0</v>
      </c>
      <c r="H104" s="146">
        <f>D104+F104</f>
        <v>0</v>
      </c>
    </row>
    <row r="105" spans="1:8" ht="14.25">
      <c r="A105" s="235" t="s">
        <v>4000</v>
      </c>
      <c r="B105" s="253"/>
      <c r="C105" s="807">
        <f>SUM(C85+C104)</f>
        <v>0</v>
      </c>
      <c r="D105" s="807">
        <f>SUM(D85+D104)</f>
        <v>0</v>
      </c>
      <c r="E105" s="807">
        <f>SUM(E85+E104)</f>
        <v>18103</v>
      </c>
      <c r="F105" s="807">
        <f>SUM(F85+F104)</f>
        <v>18601</v>
      </c>
      <c r="G105" s="348">
        <f>C105+E105</f>
        <v>18103</v>
      </c>
      <c r="H105" s="348">
        <f>D105+F105</f>
        <v>18601</v>
      </c>
    </row>
    <row r="106" spans="1:8" ht="18.75" customHeight="1">
      <c r="A106" s="1448" t="s">
        <v>4001</v>
      </c>
      <c r="B106" s="1448"/>
      <c r="C106" s="1448"/>
      <c r="D106" s="1448"/>
      <c r="E106" s="1448"/>
      <c r="F106" s="1448"/>
      <c r="G106" s="1448"/>
      <c r="H106" s="1448"/>
    </row>
    <row r="107" spans="1:8" ht="28.5" customHeight="1">
      <c r="A107" s="1448" t="s">
        <v>4050</v>
      </c>
      <c r="B107" s="1448"/>
      <c r="C107" s="1448"/>
      <c r="D107" s="1448"/>
      <c r="E107" s="1448"/>
      <c r="F107" s="1448"/>
      <c r="G107" s="1448"/>
      <c r="H107" s="1448"/>
    </row>
    <row r="108" spans="1:8" ht="15">
      <c r="A108" s="6"/>
      <c r="B108" s="350"/>
      <c r="C108" s="350"/>
      <c r="D108" s="350"/>
      <c r="E108" s="19"/>
      <c r="F108" s="19"/>
      <c r="G108" s="16"/>
      <c r="H108" s="19"/>
    </row>
  </sheetData>
  <mergeCells count="9">
    <mergeCell ref="A107:H107"/>
    <mergeCell ref="A7:A8"/>
    <mergeCell ref="B7:B8"/>
    <mergeCell ref="G7:H7"/>
    <mergeCell ref="C2:D2"/>
    <mergeCell ref="A85:B85"/>
    <mergeCell ref="C7:D7"/>
    <mergeCell ref="E7:F7"/>
    <mergeCell ref="A106:H106"/>
  </mergeCells>
  <phoneticPr fontId="42" type="noConversion"/>
  <pageMargins left="0.23999999999999996" right="0.23999999999999996" top="0.35" bottom="0.35" header="0.31" footer="0.31"/>
  <pageSetup paperSize="9" scale="68" orientation="portrait" r:id="rId1"/>
  <headerFooter>
    <oddHeader>&amp;R1[Page]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08"/>
  <sheetViews>
    <sheetView topLeftCell="A92" zoomScale="120" zoomScaleNormal="120" zoomScaleSheetLayoutView="100" workbookViewId="0">
      <selection activeCell="I25" sqref="I25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6" width="8.7109375" style="11" customWidth="1"/>
    <col min="7" max="7" width="9.85546875" style="11" customWidth="1"/>
    <col min="8" max="8" width="9.5703125" style="11" customWidth="1"/>
    <col min="9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7801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1555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8.2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19.5" customHeight="1" thickTop="1">
      <c r="A9" s="325"/>
      <c r="B9" s="327" t="s">
        <v>1229</v>
      </c>
      <c r="C9" s="1490"/>
      <c r="D9" s="1490"/>
      <c r="E9" s="1490"/>
      <c r="F9" s="1490"/>
      <c r="G9" s="1490"/>
      <c r="H9" s="1490"/>
    </row>
    <row r="10" spans="1:8" ht="13.5" customHeight="1">
      <c r="A10" s="47"/>
      <c r="B10" s="48"/>
      <c r="C10" s="248"/>
      <c r="D10" s="248"/>
      <c r="E10" s="248"/>
      <c r="F10" s="248"/>
      <c r="G10" s="146"/>
      <c r="H10" s="146"/>
    </row>
    <row r="11" spans="1:8" ht="18" customHeight="1">
      <c r="A11" s="47"/>
      <c r="B11" s="48"/>
      <c r="C11" s="248"/>
      <c r="D11" s="248"/>
      <c r="E11" s="248"/>
      <c r="F11" s="248"/>
      <c r="G11" s="146"/>
      <c r="H11" s="146"/>
    </row>
    <row r="12" spans="1:8" ht="31.5" customHeight="1">
      <c r="A12" s="47"/>
      <c r="B12" s="354" t="s">
        <v>4460</v>
      </c>
      <c r="C12" s="248"/>
      <c r="D12" s="248"/>
      <c r="E12" s="248"/>
      <c r="F12" s="248"/>
      <c r="G12" s="146"/>
      <c r="H12" s="146"/>
    </row>
    <row r="13" spans="1:8">
      <c r="A13" s="47" t="s">
        <v>4051</v>
      </c>
      <c r="B13" s="48" t="s">
        <v>4052</v>
      </c>
      <c r="C13" s="232">
        <v>1</v>
      </c>
      <c r="D13" s="232">
        <v>1</v>
      </c>
      <c r="E13" s="232">
        <v>9</v>
      </c>
      <c r="F13" s="232">
        <v>9</v>
      </c>
      <c r="G13" s="146">
        <f t="shared" ref="G13:G44" si="0">C13+E13</f>
        <v>10</v>
      </c>
      <c r="H13" s="146">
        <f t="shared" ref="H13:H44" si="1">D13+F13</f>
        <v>10</v>
      </c>
    </row>
    <row r="14" spans="1:8">
      <c r="A14" s="47" t="s">
        <v>4053</v>
      </c>
      <c r="B14" s="741" t="s">
        <v>4054</v>
      </c>
      <c r="C14" s="1247"/>
      <c r="D14" s="231">
        <v>1</v>
      </c>
      <c r="E14" s="232"/>
      <c r="F14" s="232"/>
      <c r="G14" s="891">
        <f t="shared" si="0"/>
        <v>0</v>
      </c>
      <c r="H14" s="891">
        <f t="shared" si="1"/>
        <v>1</v>
      </c>
    </row>
    <row r="15" spans="1:8" ht="25.5">
      <c r="A15" s="47" t="s">
        <v>4055</v>
      </c>
      <c r="B15" s="741" t="s">
        <v>1421</v>
      </c>
      <c r="C15" s="1247"/>
      <c r="D15" s="231">
        <v>1</v>
      </c>
      <c r="E15" s="232"/>
      <c r="F15" s="232"/>
      <c r="G15" s="891">
        <f t="shared" si="0"/>
        <v>0</v>
      </c>
      <c r="H15" s="891">
        <f t="shared" si="1"/>
        <v>1</v>
      </c>
    </row>
    <row r="16" spans="1:8" ht="25.5">
      <c r="A16" s="47" t="s">
        <v>4056</v>
      </c>
      <c r="B16" s="741" t="s">
        <v>4057</v>
      </c>
      <c r="C16" s="232"/>
      <c r="D16" s="232"/>
      <c r="E16" s="232">
        <v>225</v>
      </c>
      <c r="F16" s="232">
        <v>230</v>
      </c>
      <c r="G16" s="891">
        <f t="shared" si="0"/>
        <v>225</v>
      </c>
      <c r="H16" s="891">
        <f t="shared" si="1"/>
        <v>230</v>
      </c>
    </row>
    <row r="17" spans="1:8" ht="25.5">
      <c r="A17" s="47" t="s">
        <v>2701</v>
      </c>
      <c r="B17" s="48" t="s">
        <v>4058</v>
      </c>
      <c r="C17" s="232"/>
      <c r="D17" s="232"/>
      <c r="E17" s="232">
        <v>250</v>
      </c>
      <c r="F17" s="232">
        <v>250</v>
      </c>
      <c r="G17" s="891">
        <f t="shared" si="0"/>
        <v>250</v>
      </c>
      <c r="H17" s="891">
        <f t="shared" si="1"/>
        <v>250</v>
      </c>
    </row>
    <row r="18" spans="1:8" ht="25.5">
      <c r="A18" s="47" t="s">
        <v>2710</v>
      </c>
      <c r="B18" s="48" t="s">
        <v>4059</v>
      </c>
      <c r="C18" s="232">
        <v>19</v>
      </c>
      <c r="D18" s="232">
        <v>19</v>
      </c>
      <c r="E18" s="232">
        <v>9</v>
      </c>
      <c r="F18" s="232">
        <v>9</v>
      </c>
      <c r="G18" s="891">
        <f t="shared" si="0"/>
        <v>28</v>
      </c>
      <c r="H18" s="891">
        <f t="shared" si="1"/>
        <v>28</v>
      </c>
    </row>
    <row r="19" spans="1:8" ht="25.5">
      <c r="A19" s="47" t="s">
        <v>4049</v>
      </c>
      <c r="B19" s="48" t="s">
        <v>4060</v>
      </c>
      <c r="C19" s="232">
        <v>19</v>
      </c>
      <c r="D19" s="232">
        <v>19</v>
      </c>
      <c r="E19" s="232">
        <v>3</v>
      </c>
      <c r="F19" s="232">
        <v>3</v>
      </c>
      <c r="G19" s="891">
        <f t="shared" si="0"/>
        <v>22</v>
      </c>
      <c r="H19" s="891">
        <f t="shared" si="1"/>
        <v>22</v>
      </c>
    </row>
    <row r="20" spans="1:8" ht="25.5">
      <c r="A20" s="47" t="s">
        <v>2714</v>
      </c>
      <c r="B20" s="48" t="s">
        <v>2715</v>
      </c>
      <c r="C20" s="232">
        <v>267</v>
      </c>
      <c r="D20" s="232">
        <v>130</v>
      </c>
      <c r="E20" s="232">
        <v>1987</v>
      </c>
      <c r="F20" s="232">
        <v>670</v>
      </c>
      <c r="G20" s="891">
        <f t="shared" si="0"/>
        <v>2254</v>
      </c>
      <c r="H20" s="891">
        <f t="shared" si="1"/>
        <v>800</v>
      </c>
    </row>
    <row r="21" spans="1:8" ht="25.5">
      <c r="A21" s="47" t="s">
        <v>2716</v>
      </c>
      <c r="B21" s="741" t="s">
        <v>2717</v>
      </c>
      <c r="C21" s="232">
        <v>431</v>
      </c>
      <c r="D21" s="232">
        <v>231</v>
      </c>
      <c r="E21" s="232">
        <v>3077</v>
      </c>
      <c r="F21" s="232">
        <v>2569</v>
      </c>
      <c r="G21" s="891">
        <f t="shared" si="0"/>
        <v>3508</v>
      </c>
      <c r="H21" s="891">
        <f t="shared" si="1"/>
        <v>2800</v>
      </c>
    </row>
    <row r="22" spans="1:8">
      <c r="A22" s="47" t="s">
        <v>5982</v>
      </c>
      <c r="B22" s="48" t="s">
        <v>5983</v>
      </c>
      <c r="C22" s="232">
        <v>104</v>
      </c>
      <c r="D22" s="232">
        <v>84</v>
      </c>
      <c r="E22" s="1245">
        <v>479</v>
      </c>
      <c r="F22" s="95">
        <v>336</v>
      </c>
      <c r="G22" s="891">
        <f t="shared" si="0"/>
        <v>583</v>
      </c>
      <c r="H22" s="891">
        <f t="shared" si="1"/>
        <v>420</v>
      </c>
    </row>
    <row r="23" spans="1:8">
      <c r="A23" s="47" t="s">
        <v>5984</v>
      </c>
      <c r="B23" s="741" t="s">
        <v>4061</v>
      </c>
      <c r="C23" s="232">
        <v>22</v>
      </c>
      <c r="D23" s="232">
        <v>12</v>
      </c>
      <c r="E23" s="1245">
        <v>93</v>
      </c>
      <c r="F23" s="95">
        <v>83</v>
      </c>
      <c r="G23" s="891">
        <f t="shared" si="0"/>
        <v>115</v>
      </c>
      <c r="H23" s="891">
        <f t="shared" si="1"/>
        <v>95</v>
      </c>
    </row>
    <row r="24" spans="1:8" ht="25.5">
      <c r="A24" s="47" t="s">
        <v>4416</v>
      </c>
      <c r="B24" s="48" t="s">
        <v>4062</v>
      </c>
      <c r="C24" s="232">
        <v>1</v>
      </c>
      <c r="D24" s="232">
        <v>1</v>
      </c>
      <c r="E24" s="232">
        <v>4</v>
      </c>
      <c r="F24" s="232">
        <v>4</v>
      </c>
      <c r="G24" s="891">
        <f t="shared" si="0"/>
        <v>5</v>
      </c>
      <c r="H24" s="891">
        <f t="shared" si="1"/>
        <v>5</v>
      </c>
    </row>
    <row r="25" spans="1:8" ht="25.5">
      <c r="A25" s="47" t="s">
        <v>2712</v>
      </c>
      <c r="B25" s="48" t="s">
        <v>4063</v>
      </c>
      <c r="C25" s="232">
        <v>171</v>
      </c>
      <c r="D25" s="232">
        <v>108</v>
      </c>
      <c r="E25" s="1245">
        <v>302</v>
      </c>
      <c r="F25" s="95">
        <v>242</v>
      </c>
      <c r="G25" s="891">
        <f t="shared" si="0"/>
        <v>473</v>
      </c>
      <c r="H25" s="891">
        <f t="shared" si="1"/>
        <v>350</v>
      </c>
    </row>
    <row r="26" spans="1:8" ht="25.5">
      <c r="A26" s="362" t="s">
        <v>4422</v>
      </c>
      <c r="B26" s="741" t="s">
        <v>4064</v>
      </c>
      <c r="C26" s="1245">
        <v>48</v>
      </c>
      <c r="D26" s="95">
        <v>28</v>
      </c>
      <c r="E26" s="1245">
        <v>2435</v>
      </c>
      <c r="F26" s="95">
        <v>2072</v>
      </c>
      <c r="G26" s="891">
        <f t="shared" si="0"/>
        <v>2483</v>
      </c>
      <c r="H26" s="891">
        <f t="shared" si="1"/>
        <v>2100</v>
      </c>
    </row>
    <row r="27" spans="1:8" ht="25.5">
      <c r="A27" s="362" t="s">
        <v>4424</v>
      </c>
      <c r="B27" s="741" t="s">
        <v>4425</v>
      </c>
      <c r="C27" s="1245">
        <v>146</v>
      </c>
      <c r="D27" s="95">
        <v>46</v>
      </c>
      <c r="E27" s="1246">
        <v>1652</v>
      </c>
      <c r="F27" s="156">
        <v>1454</v>
      </c>
      <c r="G27" s="891">
        <f t="shared" si="0"/>
        <v>1798</v>
      </c>
      <c r="H27" s="891">
        <f t="shared" si="1"/>
        <v>1500</v>
      </c>
    </row>
    <row r="28" spans="1:8" ht="25.5">
      <c r="A28" s="362" t="s">
        <v>4426</v>
      </c>
      <c r="B28" s="741" t="s">
        <v>4427</v>
      </c>
      <c r="C28" s="1245">
        <v>7</v>
      </c>
      <c r="D28" s="95">
        <v>7</v>
      </c>
      <c r="E28" s="1246">
        <v>129</v>
      </c>
      <c r="F28" s="156">
        <v>129</v>
      </c>
      <c r="G28" s="891">
        <f t="shared" si="0"/>
        <v>136</v>
      </c>
      <c r="H28" s="891">
        <f t="shared" si="1"/>
        <v>136</v>
      </c>
    </row>
    <row r="29" spans="1:8" ht="25.5">
      <c r="A29" s="362" t="s">
        <v>2718</v>
      </c>
      <c r="B29" s="741" t="s">
        <v>4065</v>
      </c>
      <c r="C29" s="1245">
        <v>337</v>
      </c>
      <c r="D29" s="95">
        <v>137</v>
      </c>
      <c r="E29" s="1246">
        <v>2329</v>
      </c>
      <c r="F29" s="156">
        <v>2063</v>
      </c>
      <c r="G29" s="891">
        <f t="shared" si="0"/>
        <v>2666</v>
      </c>
      <c r="H29" s="891">
        <f t="shared" si="1"/>
        <v>2200</v>
      </c>
    </row>
    <row r="30" spans="1:8" ht="25.5">
      <c r="A30" s="362" t="s">
        <v>4428</v>
      </c>
      <c r="B30" s="741" t="s">
        <v>4066</v>
      </c>
      <c r="C30" s="232">
        <v>12</v>
      </c>
      <c r="D30" s="232">
        <v>1</v>
      </c>
      <c r="E30" s="1246">
        <v>1501</v>
      </c>
      <c r="F30" s="156">
        <v>699</v>
      </c>
      <c r="G30" s="891">
        <f t="shared" si="0"/>
        <v>1513</v>
      </c>
      <c r="H30" s="891">
        <f t="shared" si="1"/>
        <v>700</v>
      </c>
    </row>
    <row r="31" spans="1:8" ht="25.5">
      <c r="A31" s="362" t="s">
        <v>4535</v>
      </c>
      <c r="B31" s="741" t="s">
        <v>4067</v>
      </c>
      <c r="C31" s="1245">
        <v>81</v>
      </c>
      <c r="D31" s="95">
        <v>50</v>
      </c>
      <c r="E31" s="1246">
        <v>834</v>
      </c>
      <c r="F31" s="156">
        <v>500</v>
      </c>
      <c r="G31" s="891">
        <f t="shared" si="0"/>
        <v>915</v>
      </c>
      <c r="H31" s="891">
        <f t="shared" si="1"/>
        <v>550</v>
      </c>
    </row>
    <row r="32" spans="1:8">
      <c r="A32" s="362">
        <v>1111</v>
      </c>
      <c r="B32" s="741" t="s">
        <v>2723</v>
      </c>
      <c r="C32" s="1245">
        <v>107</v>
      </c>
      <c r="D32" s="95">
        <v>127</v>
      </c>
      <c r="E32" s="1246">
        <v>212</v>
      </c>
      <c r="F32" s="156">
        <v>233</v>
      </c>
      <c r="G32" s="891">
        <f t="shared" si="0"/>
        <v>319</v>
      </c>
      <c r="H32" s="891">
        <f t="shared" si="1"/>
        <v>360</v>
      </c>
    </row>
    <row r="33" spans="1:8">
      <c r="A33" s="362">
        <v>260001</v>
      </c>
      <c r="B33" s="741" t="s">
        <v>4068</v>
      </c>
      <c r="C33" s="232"/>
      <c r="D33" s="232"/>
      <c r="E33" s="1246"/>
      <c r="F33" s="156"/>
      <c r="G33" s="891">
        <f t="shared" si="0"/>
        <v>0</v>
      </c>
      <c r="H33" s="891">
        <f t="shared" si="1"/>
        <v>0</v>
      </c>
    </row>
    <row r="34" spans="1:8">
      <c r="A34" s="362">
        <v>260009</v>
      </c>
      <c r="B34" s="741" t="s">
        <v>4069</v>
      </c>
      <c r="C34" s="232"/>
      <c r="D34" s="232"/>
      <c r="E34" s="1246"/>
      <c r="F34" s="156"/>
      <c r="G34" s="891">
        <f t="shared" si="0"/>
        <v>0</v>
      </c>
      <c r="H34" s="891">
        <f t="shared" si="1"/>
        <v>0</v>
      </c>
    </row>
    <row r="35" spans="1:8" ht="25.5">
      <c r="A35" s="362">
        <v>260076</v>
      </c>
      <c r="B35" s="741" t="s">
        <v>4070</v>
      </c>
      <c r="C35" s="232">
        <v>45</v>
      </c>
      <c r="D35" s="232">
        <v>38</v>
      </c>
      <c r="E35" s="1246">
        <v>179</v>
      </c>
      <c r="F35" s="156">
        <v>172</v>
      </c>
      <c r="G35" s="891">
        <f t="shared" si="0"/>
        <v>224</v>
      </c>
      <c r="H35" s="891">
        <f t="shared" si="1"/>
        <v>210</v>
      </c>
    </row>
    <row r="36" spans="1:8">
      <c r="A36" s="362" t="s">
        <v>5998</v>
      </c>
      <c r="B36" s="741" t="s">
        <v>5999</v>
      </c>
      <c r="C36" s="232"/>
      <c r="D36" s="232"/>
      <c r="E36" s="1246">
        <v>18</v>
      </c>
      <c r="F36" s="156">
        <v>8</v>
      </c>
      <c r="G36" s="891">
        <f t="shared" si="0"/>
        <v>18</v>
      </c>
      <c r="H36" s="891">
        <f t="shared" si="1"/>
        <v>8</v>
      </c>
    </row>
    <row r="37" spans="1:8">
      <c r="A37" s="362" t="s">
        <v>6000</v>
      </c>
      <c r="B37" s="741" t="s">
        <v>6001</v>
      </c>
      <c r="C37" s="232"/>
      <c r="D37" s="232"/>
      <c r="E37" s="1246">
        <v>149</v>
      </c>
      <c r="F37" s="156">
        <v>100</v>
      </c>
      <c r="G37" s="891">
        <f t="shared" si="0"/>
        <v>149</v>
      </c>
      <c r="H37" s="891">
        <f t="shared" si="1"/>
        <v>100</v>
      </c>
    </row>
    <row r="38" spans="1:8" ht="25.5">
      <c r="A38" s="362" t="s">
        <v>4413</v>
      </c>
      <c r="B38" s="741" t="s">
        <v>4073</v>
      </c>
      <c r="C38" s="232"/>
      <c r="D38" s="232"/>
      <c r="E38" s="1246">
        <v>79</v>
      </c>
      <c r="F38" s="156">
        <v>30</v>
      </c>
      <c r="G38" s="891">
        <f t="shared" si="0"/>
        <v>79</v>
      </c>
      <c r="H38" s="891">
        <f t="shared" si="1"/>
        <v>30</v>
      </c>
    </row>
    <row r="39" spans="1:8">
      <c r="A39" s="362" t="s">
        <v>4074</v>
      </c>
      <c r="B39" s="741" t="s">
        <v>4075</v>
      </c>
      <c r="C39" s="232"/>
      <c r="D39" s="232"/>
      <c r="E39" s="1246">
        <v>6</v>
      </c>
      <c r="F39" s="156">
        <v>6</v>
      </c>
      <c r="G39" s="891">
        <f t="shared" si="0"/>
        <v>6</v>
      </c>
      <c r="H39" s="891">
        <f t="shared" si="1"/>
        <v>6</v>
      </c>
    </row>
    <row r="40" spans="1:8" ht="25.5">
      <c r="A40" s="362" t="s">
        <v>4432</v>
      </c>
      <c r="B40" s="741" t="s">
        <v>2304</v>
      </c>
      <c r="C40" s="1245">
        <v>4</v>
      </c>
      <c r="D40" s="95">
        <v>4</v>
      </c>
      <c r="E40" s="1246">
        <v>274</v>
      </c>
      <c r="F40" s="156">
        <v>276</v>
      </c>
      <c r="G40" s="891">
        <f t="shared" si="0"/>
        <v>278</v>
      </c>
      <c r="H40" s="891">
        <f t="shared" si="1"/>
        <v>280</v>
      </c>
    </row>
    <row r="41" spans="1:8" ht="25.5">
      <c r="A41" s="362" t="s">
        <v>2720</v>
      </c>
      <c r="B41" s="741" t="s">
        <v>2305</v>
      </c>
      <c r="C41" s="232">
        <v>10</v>
      </c>
      <c r="D41" s="232">
        <v>10</v>
      </c>
      <c r="E41" s="1246">
        <v>180</v>
      </c>
      <c r="F41" s="156">
        <v>180</v>
      </c>
      <c r="G41" s="891">
        <f t="shared" si="0"/>
        <v>190</v>
      </c>
      <c r="H41" s="891">
        <f t="shared" si="1"/>
        <v>190</v>
      </c>
    </row>
    <row r="42" spans="1:8">
      <c r="A42" s="362" t="s">
        <v>4534</v>
      </c>
      <c r="B42" s="741" t="s">
        <v>2306</v>
      </c>
      <c r="C42" s="232"/>
      <c r="D42" s="232"/>
      <c r="E42" s="1246">
        <v>2</v>
      </c>
      <c r="F42" s="156">
        <v>2</v>
      </c>
      <c r="G42" s="891">
        <f t="shared" si="0"/>
        <v>2</v>
      </c>
      <c r="H42" s="891">
        <f t="shared" si="1"/>
        <v>2</v>
      </c>
    </row>
    <row r="43" spans="1:8">
      <c r="A43" s="362" t="s">
        <v>2307</v>
      </c>
      <c r="B43" s="741" t="s">
        <v>2308</v>
      </c>
      <c r="C43" s="232"/>
      <c r="D43" s="232"/>
      <c r="E43" s="1246"/>
      <c r="F43" s="156"/>
      <c r="G43" s="891">
        <f t="shared" si="0"/>
        <v>0</v>
      </c>
      <c r="H43" s="891">
        <f t="shared" si="1"/>
        <v>0</v>
      </c>
    </row>
    <row r="44" spans="1:8" ht="38.25">
      <c r="A44" s="362" t="s">
        <v>2309</v>
      </c>
      <c r="B44" s="741" t="s">
        <v>2310</v>
      </c>
      <c r="C44" s="232"/>
      <c r="D44" s="232"/>
      <c r="E44" s="1246">
        <v>2</v>
      </c>
      <c r="F44" s="156">
        <v>2</v>
      </c>
      <c r="G44" s="891">
        <f t="shared" si="0"/>
        <v>2</v>
      </c>
      <c r="H44" s="891">
        <f t="shared" si="1"/>
        <v>2</v>
      </c>
    </row>
    <row r="45" spans="1:8">
      <c r="A45" s="362" t="s">
        <v>5996</v>
      </c>
      <c r="B45" s="741" t="s">
        <v>5997</v>
      </c>
      <c r="C45" s="1245">
        <v>19</v>
      </c>
      <c r="D45" s="95">
        <v>9</v>
      </c>
      <c r="E45" s="1246">
        <v>151</v>
      </c>
      <c r="F45" s="156">
        <v>71</v>
      </c>
      <c r="G45" s="891">
        <f t="shared" ref="G45:G76" si="2">C45+E45</f>
        <v>170</v>
      </c>
      <c r="H45" s="891">
        <f t="shared" ref="H45:H76" si="3">D45+F45</f>
        <v>80</v>
      </c>
    </row>
    <row r="46" spans="1:8" ht="25.5">
      <c r="A46" s="363" t="s">
        <v>2311</v>
      </c>
      <c r="B46" s="362" t="s">
        <v>2312</v>
      </c>
      <c r="C46" s="232"/>
      <c r="D46" s="232"/>
      <c r="E46" s="1246">
        <v>1</v>
      </c>
      <c r="F46" s="156">
        <v>1</v>
      </c>
      <c r="G46" s="891">
        <f t="shared" si="2"/>
        <v>1</v>
      </c>
      <c r="H46" s="891">
        <f t="shared" si="3"/>
        <v>1</v>
      </c>
    </row>
    <row r="47" spans="1:8" ht="25.5">
      <c r="A47" s="362" t="s">
        <v>2313</v>
      </c>
      <c r="B47" s="362" t="s">
        <v>2314</v>
      </c>
      <c r="C47" s="232"/>
      <c r="D47" s="232"/>
      <c r="E47" s="1246"/>
      <c r="F47" s="156"/>
      <c r="G47" s="891">
        <f t="shared" si="2"/>
        <v>0</v>
      </c>
      <c r="H47" s="891">
        <f t="shared" si="3"/>
        <v>0</v>
      </c>
    </row>
    <row r="48" spans="1:8" ht="25.5">
      <c r="A48" s="95" t="s">
        <v>2452</v>
      </c>
      <c r="B48" s="95" t="s">
        <v>3045</v>
      </c>
      <c r="C48" s="232"/>
      <c r="D48" s="232"/>
      <c r="E48" s="1246">
        <v>3</v>
      </c>
      <c r="F48" s="156">
        <v>3</v>
      </c>
      <c r="G48" s="891">
        <f t="shared" si="2"/>
        <v>3</v>
      </c>
      <c r="H48" s="891">
        <f t="shared" si="3"/>
        <v>3</v>
      </c>
    </row>
    <row r="49" spans="1:8" ht="25.5">
      <c r="A49" s="95" t="s">
        <v>4430</v>
      </c>
      <c r="B49" s="95" t="s">
        <v>3046</v>
      </c>
      <c r="C49" s="232"/>
      <c r="D49" s="232"/>
      <c r="E49" s="1246"/>
      <c r="F49" s="156"/>
      <c r="G49" s="891">
        <f t="shared" si="2"/>
        <v>0</v>
      </c>
      <c r="H49" s="891">
        <f t="shared" si="3"/>
        <v>0</v>
      </c>
    </row>
    <row r="50" spans="1:8" ht="15">
      <c r="A50" s="341" t="s">
        <v>2427</v>
      </c>
      <c r="B50" s="243" t="s">
        <v>58</v>
      </c>
      <c r="C50" s="1196">
        <v>2</v>
      </c>
      <c r="D50" s="889">
        <v>2</v>
      </c>
      <c r="E50" s="164">
        <v>20</v>
      </c>
      <c r="F50" s="164">
        <v>20</v>
      </c>
      <c r="G50" s="891">
        <f t="shared" si="2"/>
        <v>22</v>
      </c>
      <c r="H50" s="891">
        <f t="shared" si="3"/>
        <v>22</v>
      </c>
    </row>
    <row r="51" spans="1:8" ht="15">
      <c r="A51" s="341" t="s">
        <v>4465</v>
      </c>
      <c r="B51" s="243" t="s">
        <v>4466</v>
      </c>
      <c r="C51" s="1196">
        <v>1</v>
      </c>
      <c r="D51" s="889">
        <v>1</v>
      </c>
      <c r="E51" s="164">
        <v>40</v>
      </c>
      <c r="F51" s="164">
        <v>37</v>
      </c>
      <c r="G51" s="891">
        <f t="shared" si="2"/>
        <v>41</v>
      </c>
      <c r="H51" s="891">
        <f t="shared" si="3"/>
        <v>38</v>
      </c>
    </row>
    <row r="52" spans="1:8" ht="25.5">
      <c r="A52" s="341" t="s">
        <v>1010</v>
      </c>
      <c r="B52" s="243" t="s">
        <v>833</v>
      </c>
      <c r="C52" s="1196"/>
      <c r="D52" s="889"/>
      <c r="E52" s="164"/>
      <c r="F52" s="164"/>
      <c r="G52" s="891">
        <f t="shared" si="2"/>
        <v>0</v>
      </c>
      <c r="H52" s="891">
        <f t="shared" si="3"/>
        <v>0</v>
      </c>
    </row>
    <row r="53" spans="1:8" ht="25.5">
      <c r="A53" s="341" t="s">
        <v>6053</v>
      </c>
      <c r="B53" s="243" t="s">
        <v>6054</v>
      </c>
      <c r="C53" s="1196"/>
      <c r="D53" s="889"/>
      <c r="E53" s="164"/>
      <c r="F53" s="164"/>
      <c r="G53" s="891">
        <f t="shared" si="2"/>
        <v>0</v>
      </c>
      <c r="H53" s="891">
        <f t="shared" si="3"/>
        <v>0</v>
      </c>
    </row>
    <row r="54" spans="1:8" ht="25.5">
      <c r="A54" s="341" t="s">
        <v>4420</v>
      </c>
      <c r="B54" s="243" t="s">
        <v>6063</v>
      </c>
      <c r="C54" s="1196"/>
      <c r="D54" s="889"/>
      <c r="E54" s="164">
        <v>3</v>
      </c>
      <c r="F54" s="164">
        <v>3</v>
      </c>
      <c r="G54" s="891">
        <f t="shared" si="2"/>
        <v>3</v>
      </c>
      <c r="H54" s="891">
        <f t="shared" si="3"/>
        <v>3</v>
      </c>
    </row>
    <row r="55" spans="1:8" ht="25.5">
      <c r="A55" s="341" t="s">
        <v>4700</v>
      </c>
      <c r="B55" s="234" t="s">
        <v>4933</v>
      </c>
      <c r="C55" s="1196">
        <v>315</v>
      </c>
      <c r="D55" s="889">
        <v>315</v>
      </c>
      <c r="E55" s="164">
        <v>26</v>
      </c>
      <c r="F55" s="164">
        <v>26</v>
      </c>
      <c r="G55" s="891">
        <f t="shared" si="2"/>
        <v>341</v>
      </c>
      <c r="H55" s="891">
        <f t="shared" si="3"/>
        <v>341</v>
      </c>
    </row>
    <row r="56" spans="1:8" ht="25.5">
      <c r="A56" s="341" t="s">
        <v>4702</v>
      </c>
      <c r="B56" s="234" t="s">
        <v>4934</v>
      </c>
      <c r="C56" s="1196">
        <v>315</v>
      </c>
      <c r="D56" s="889">
        <v>315</v>
      </c>
      <c r="E56" s="164">
        <v>26</v>
      </c>
      <c r="F56" s="164">
        <v>26</v>
      </c>
      <c r="G56" s="891">
        <f t="shared" si="2"/>
        <v>341</v>
      </c>
      <c r="H56" s="891">
        <f t="shared" si="3"/>
        <v>341</v>
      </c>
    </row>
    <row r="57" spans="1:8">
      <c r="A57" s="894" t="s">
        <v>1029</v>
      </c>
      <c r="B57" s="894" t="s">
        <v>6052</v>
      </c>
      <c r="C57" s="1248"/>
      <c r="D57" s="893"/>
      <c r="E57" s="1246"/>
      <c r="F57" s="890"/>
      <c r="G57" s="891">
        <f t="shared" si="2"/>
        <v>0</v>
      </c>
      <c r="H57" s="891">
        <f t="shared" si="3"/>
        <v>0</v>
      </c>
    </row>
    <row r="58" spans="1:8" ht="15">
      <c r="A58" s="341">
        <v>600349</v>
      </c>
      <c r="B58" s="243" t="s">
        <v>2366</v>
      </c>
      <c r="C58" s="1196"/>
      <c r="D58" s="889"/>
      <c r="E58" s="164">
        <v>127</v>
      </c>
      <c r="F58" s="164">
        <v>110</v>
      </c>
      <c r="G58" s="891">
        <f t="shared" si="2"/>
        <v>127</v>
      </c>
      <c r="H58" s="891">
        <f t="shared" si="3"/>
        <v>110</v>
      </c>
    </row>
    <row r="59" spans="1:8" ht="15">
      <c r="A59" s="341" t="s">
        <v>1025</v>
      </c>
      <c r="B59" s="243" t="s">
        <v>2599</v>
      </c>
      <c r="C59" s="1196"/>
      <c r="D59" s="889"/>
      <c r="E59" s="164"/>
      <c r="F59" s="164"/>
      <c r="G59" s="891">
        <f t="shared" si="2"/>
        <v>0</v>
      </c>
      <c r="H59" s="891">
        <f t="shared" si="3"/>
        <v>0</v>
      </c>
    </row>
    <row r="60" spans="1:8" ht="15">
      <c r="A60" s="341" t="s">
        <v>1027</v>
      </c>
      <c r="B60" s="243" t="s">
        <v>1028</v>
      </c>
      <c r="C60" s="1196"/>
      <c r="D60" s="889"/>
      <c r="E60" s="164"/>
      <c r="F60" s="164"/>
      <c r="G60" s="891">
        <f t="shared" si="2"/>
        <v>0</v>
      </c>
      <c r="H60" s="891">
        <f t="shared" si="3"/>
        <v>0</v>
      </c>
    </row>
    <row r="61" spans="1:8" ht="25.5">
      <c r="A61" s="341" t="s">
        <v>2438</v>
      </c>
      <c r="B61" s="243" t="s">
        <v>6055</v>
      </c>
      <c r="C61" s="1196"/>
      <c r="D61" s="889"/>
      <c r="E61" s="164"/>
      <c r="F61" s="164"/>
      <c r="G61" s="891">
        <f t="shared" si="2"/>
        <v>0</v>
      </c>
      <c r="H61" s="891">
        <f t="shared" si="3"/>
        <v>0</v>
      </c>
    </row>
    <row r="62" spans="1:8" ht="25.5">
      <c r="A62" s="341" t="s">
        <v>2440</v>
      </c>
      <c r="B62" s="243" t="s">
        <v>6056</v>
      </c>
      <c r="C62" s="1196"/>
      <c r="D62" s="889"/>
      <c r="E62" s="164"/>
      <c r="F62" s="164"/>
      <c r="G62" s="891">
        <f t="shared" si="2"/>
        <v>0</v>
      </c>
      <c r="H62" s="891">
        <f t="shared" si="3"/>
        <v>0</v>
      </c>
    </row>
    <row r="63" spans="1:8" ht="25.5">
      <c r="A63" s="341" t="s">
        <v>3946</v>
      </c>
      <c r="B63" s="243" t="s">
        <v>6048</v>
      </c>
      <c r="C63" s="1196"/>
      <c r="D63" s="889"/>
      <c r="E63" s="164"/>
      <c r="F63" s="164"/>
      <c r="G63" s="891">
        <f t="shared" si="2"/>
        <v>0</v>
      </c>
      <c r="H63" s="891">
        <f t="shared" si="3"/>
        <v>0</v>
      </c>
    </row>
    <row r="64" spans="1:8" ht="15">
      <c r="A64" s="341" t="s">
        <v>994</v>
      </c>
      <c r="B64" s="243" t="s">
        <v>995</v>
      </c>
      <c r="C64" s="1196"/>
      <c r="D64" s="889"/>
      <c r="E64" s="164"/>
      <c r="F64" s="164"/>
      <c r="G64" s="891">
        <f t="shared" si="2"/>
        <v>0</v>
      </c>
      <c r="H64" s="891">
        <f t="shared" si="3"/>
        <v>0</v>
      </c>
    </row>
    <row r="65" spans="1:8" ht="15">
      <c r="A65" s="341" t="s">
        <v>629</v>
      </c>
      <c r="B65" s="243" t="s">
        <v>6057</v>
      </c>
      <c r="C65" s="1196"/>
      <c r="D65" s="889"/>
      <c r="E65" s="164"/>
      <c r="F65" s="164"/>
      <c r="G65" s="891">
        <f t="shared" si="2"/>
        <v>0</v>
      </c>
      <c r="H65" s="891">
        <f t="shared" si="3"/>
        <v>0</v>
      </c>
    </row>
    <row r="66" spans="1:8" ht="15">
      <c r="A66" s="341" t="s">
        <v>4071</v>
      </c>
      <c r="B66" s="243" t="s">
        <v>4072</v>
      </c>
      <c r="C66" s="1196"/>
      <c r="D66" s="889"/>
      <c r="E66" s="164">
        <v>3</v>
      </c>
      <c r="F66" s="164">
        <v>3</v>
      </c>
      <c r="G66" s="891">
        <f t="shared" si="2"/>
        <v>3</v>
      </c>
      <c r="H66" s="891">
        <f t="shared" si="3"/>
        <v>3</v>
      </c>
    </row>
    <row r="67" spans="1:8" ht="25.5">
      <c r="A67" s="341" t="s">
        <v>5994</v>
      </c>
      <c r="B67" s="243" t="s">
        <v>5995</v>
      </c>
      <c r="C67" s="1196"/>
      <c r="D67" s="889"/>
      <c r="E67" s="164">
        <v>115</v>
      </c>
      <c r="F67" s="164">
        <v>50</v>
      </c>
      <c r="G67" s="891">
        <f t="shared" si="2"/>
        <v>115</v>
      </c>
      <c r="H67" s="891">
        <f t="shared" si="3"/>
        <v>50</v>
      </c>
    </row>
    <row r="68" spans="1:8" ht="15">
      <c r="A68" s="341" t="s">
        <v>1032</v>
      </c>
      <c r="B68" s="243" t="s">
        <v>6058</v>
      </c>
      <c r="C68" s="1196">
        <v>1</v>
      </c>
      <c r="D68" s="889">
        <v>1</v>
      </c>
      <c r="E68" s="164"/>
      <c r="F68" s="164"/>
      <c r="G68" s="891">
        <f t="shared" si="2"/>
        <v>1</v>
      </c>
      <c r="H68" s="891">
        <f t="shared" si="3"/>
        <v>1</v>
      </c>
    </row>
    <row r="69" spans="1:8" ht="25.5">
      <c r="A69" s="341" t="s">
        <v>1079</v>
      </c>
      <c r="B69" s="243" t="s">
        <v>6059</v>
      </c>
      <c r="C69" s="1196"/>
      <c r="D69" s="889"/>
      <c r="E69" s="164"/>
      <c r="F69" s="164"/>
      <c r="G69" s="891">
        <f t="shared" si="2"/>
        <v>0</v>
      </c>
      <c r="H69" s="891">
        <f t="shared" si="3"/>
        <v>0</v>
      </c>
    </row>
    <row r="70" spans="1:8" ht="15">
      <c r="A70" s="341" t="s">
        <v>1008</v>
      </c>
      <c r="B70" s="243" t="s">
        <v>4048</v>
      </c>
      <c r="C70" s="1196"/>
      <c r="D70" s="889"/>
      <c r="E70" s="164"/>
      <c r="F70" s="164"/>
      <c r="G70" s="891">
        <f t="shared" si="2"/>
        <v>0</v>
      </c>
      <c r="H70" s="891">
        <f t="shared" si="3"/>
        <v>0</v>
      </c>
    </row>
    <row r="71" spans="1:8" ht="25.5">
      <c r="A71" s="341" t="s">
        <v>3488</v>
      </c>
      <c r="B71" s="243" t="s">
        <v>6060</v>
      </c>
      <c r="C71" s="1196"/>
      <c r="D71" s="889"/>
      <c r="E71" s="164">
        <v>2</v>
      </c>
      <c r="F71" s="164">
        <v>2</v>
      </c>
      <c r="G71" s="891">
        <f t="shared" si="2"/>
        <v>2</v>
      </c>
      <c r="H71" s="891">
        <f t="shared" si="3"/>
        <v>2</v>
      </c>
    </row>
    <row r="72" spans="1:8" ht="25.5">
      <c r="A72" s="341" t="s">
        <v>996</v>
      </c>
      <c r="B72" s="243" t="s">
        <v>6061</v>
      </c>
      <c r="C72" s="1196"/>
      <c r="D72" s="889"/>
      <c r="E72" s="164"/>
      <c r="F72" s="164"/>
      <c r="G72" s="891">
        <f t="shared" si="2"/>
        <v>0</v>
      </c>
      <c r="H72" s="891">
        <f t="shared" si="3"/>
        <v>0</v>
      </c>
    </row>
    <row r="73" spans="1:8" ht="15">
      <c r="A73" s="341" t="s">
        <v>584</v>
      </c>
      <c r="B73" s="243" t="s">
        <v>585</v>
      </c>
      <c r="C73" s="1196"/>
      <c r="D73" s="889"/>
      <c r="E73" s="164"/>
      <c r="F73" s="164"/>
      <c r="G73" s="891">
        <f t="shared" si="2"/>
        <v>0</v>
      </c>
      <c r="H73" s="891">
        <f t="shared" si="3"/>
        <v>0</v>
      </c>
    </row>
    <row r="74" spans="1:8" ht="15">
      <c r="A74" s="341" t="s">
        <v>19</v>
      </c>
      <c r="B74" s="243" t="s">
        <v>20</v>
      </c>
      <c r="C74" s="1196"/>
      <c r="D74" s="889"/>
      <c r="E74" s="164"/>
      <c r="F74" s="164"/>
      <c r="G74" s="891">
        <f t="shared" si="2"/>
        <v>0</v>
      </c>
      <c r="H74" s="891">
        <f t="shared" si="3"/>
        <v>0</v>
      </c>
    </row>
    <row r="75" spans="1:8" ht="15">
      <c r="A75" s="341" t="s">
        <v>5346</v>
      </c>
      <c r="B75" s="243" t="s">
        <v>25</v>
      </c>
      <c r="C75" s="1196"/>
      <c r="D75" s="889"/>
      <c r="E75" s="164">
        <v>75</v>
      </c>
      <c r="F75" s="164">
        <v>75</v>
      </c>
      <c r="G75" s="891">
        <f t="shared" si="2"/>
        <v>75</v>
      </c>
      <c r="H75" s="891">
        <f t="shared" si="3"/>
        <v>75</v>
      </c>
    </row>
    <row r="76" spans="1:8" ht="25.5">
      <c r="A76" s="341" t="s">
        <v>2462</v>
      </c>
      <c r="B76" s="243" t="s">
        <v>6062</v>
      </c>
      <c r="C76" s="1196"/>
      <c r="D76" s="889"/>
      <c r="E76" s="164">
        <v>2</v>
      </c>
      <c r="F76" s="164">
        <v>2</v>
      </c>
      <c r="G76" s="891">
        <f t="shared" si="2"/>
        <v>2</v>
      </c>
      <c r="H76" s="891">
        <f t="shared" si="3"/>
        <v>2</v>
      </c>
    </row>
    <row r="77" spans="1:8" ht="25.5">
      <c r="A77" s="341" t="s">
        <v>4420</v>
      </c>
      <c r="B77" s="243" t="s">
        <v>6063</v>
      </c>
      <c r="C77" s="1196"/>
      <c r="D77" s="889"/>
      <c r="E77" s="164"/>
      <c r="F77" s="164"/>
      <c r="G77" s="891">
        <f t="shared" ref="G77:G89" si="4">C77+E77</f>
        <v>0</v>
      </c>
      <c r="H77" s="891">
        <f t="shared" ref="H77:H89" si="5">D77+F77</f>
        <v>0</v>
      </c>
    </row>
    <row r="78" spans="1:8" ht="25.5">
      <c r="A78" s="341" t="s">
        <v>4434</v>
      </c>
      <c r="B78" s="243" t="s">
        <v>6064</v>
      </c>
      <c r="C78" s="1196"/>
      <c r="D78" s="889"/>
      <c r="E78" s="164"/>
      <c r="F78" s="164"/>
      <c r="G78" s="891">
        <f t="shared" si="4"/>
        <v>0</v>
      </c>
      <c r="H78" s="891">
        <f t="shared" si="5"/>
        <v>0</v>
      </c>
    </row>
    <row r="79" spans="1:8" ht="25.5">
      <c r="A79" s="341" t="s">
        <v>4435</v>
      </c>
      <c r="B79" s="243" t="s">
        <v>6064</v>
      </c>
      <c r="C79" s="1196"/>
      <c r="D79" s="889"/>
      <c r="E79" s="164"/>
      <c r="F79" s="164"/>
      <c r="G79" s="891">
        <f t="shared" si="4"/>
        <v>0</v>
      </c>
      <c r="H79" s="891">
        <f t="shared" si="5"/>
        <v>0</v>
      </c>
    </row>
    <row r="80" spans="1:8" ht="25.5">
      <c r="A80" s="341" t="s">
        <v>95</v>
      </c>
      <c r="B80" s="243" t="s">
        <v>6064</v>
      </c>
      <c r="C80" s="1196"/>
      <c r="D80" s="889"/>
      <c r="E80" s="164"/>
      <c r="F80" s="164"/>
      <c r="G80" s="891">
        <f t="shared" si="4"/>
        <v>0</v>
      </c>
      <c r="H80" s="891">
        <f t="shared" si="5"/>
        <v>0</v>
      </c>
    </row>
    <row r="81" spans="1:8" ht="25.5">
      <c r="A81" s="341" t="s">
        <v>4700</v>
      </c>
      <c r="B81" s="234" t="s">
        <v>4933</v>
      </c>
      <c r="C81" s="1196"/>
      <c r="D81" s="889"/>
      <c r="E81" s="164"/>
      <c r="F81" s="164"/>
      <c r="G81" s="891">
        <f t="shared" si="4"/>
        <v>0</v>
      </c>
      <c r="H81" s="891">
        <f t="shared" si="5"/>
        <v>0</v>
      </c>
    </row>
    <row r="82" spans="1:8" ht="25.5">
      <c r="A82" s="341" t="s">
        <v>4702</v>
      </c>
      <c r="B82" s="234" t="s">
        <v>4934</v>
      </c>
      <c r="C82" s="1196"/>
      <c r="D82" s="889"/>
      <c r="E82" s="164"/>
      <c r="F82" s="164"/>
      <c r="G82" s="891">
        <f t="shared" si="4"/>
        <v>0</v>
      </c>
      <c r="H82" s="891">
        <f t="shared" si="5"/>
        <v>0</v>
      </c>
    </row>
    <row r="83" spans="1:8" ht="25.5">
      <c r="A83" s="341">
        <v>90045</v>
      </c>
      <c r="B83" s="234" t="s">
        <v>5039</v>
      </c>
      <c r="C83" s="1196"/>
      <c r="D83" s="889"/>
      <c r="E83" s="164"/>
      <c r="F83" s="164"/>
      <c r="G83" s="891">
        <f t="shared" si="4"/>
        <v>0</v>
      </c>
      <c r="H83" s="891">
        <f t="shared" si="5"/>
        <v>0</v>
      </c>
    </row>
    <row r="84" spans="1:8">
      <c r="A84" s="894" t="s">
        <v>1029</v>
      </c>
      <c r="B84" s="894" t="s">
        <v>6991</v>
      </c>
      <c r="C84" s="1248"/>
      <c r="D84" s="893"/>
      <c r="E84" s="1246"/>
      <c r="F84" s="890"/>
      <c r="G84" s="891">
        <f t="shared" si="4"/>
        <v>0</v>
      </c>
      <c r="H84" s="891">
        <f t="shared" si="5"/>
        <v>0</v>
      </c>
    </row>
    <row r="85" spans="1:8">
      <c r="A85" s="1377" t="s">
        <v>4053</v>
      </c>
      <c r="B85" s="894"/>
      <c r="C85" s="1248"/>
      <c r="D85" s="893"/>
      <c r="E85" s="1246"/>
      <c r="F85" s="890"/>
      <c r="G85" s="891">
        <f t="shared" si="4"/>
        <v>0</v>
      </c>
      <c r="H85" s="891">
        <f t="shared" si="5"/>
        <v>0</v>
      </c>
    </row>
    <row r="86" spans="1:8">
      <c r="A86" s="894"/>
      <c r="B86" s="894"/>
      <c r="C86" s="1248"/>
      <c r="D86" s="893"/>
      <c r="E86" s="1246"/>
      <c r="F86" s="890"/>
      <c r="G86" s="891">
        <f t="shared" si="4"/>
        <v>0</v>
      </c>
      <c r="H86" s="891">
        <f t="shared" si="5"/>
        <v>0</v>
      </c>
    </row>
    <row r="87" spans="1:8">
      <c r="A87" s="894"/>
      <c r="B87" s="894"/>
      <c r="C87" s="1248"/>
      <c r="D87" s="893"/>
      <c r="E87" s="1246"/>
      <c r="F87" s="890"/>
      <c r="G87" s="891">
        <f t="shared" si="4"/>
        <v>0</v>
      </c>
      <c r="H87" s="891">
        <f t="shared" si="5"/>
        <v>0</v>
      </c>
    </row>
    <row r="88" spans="1:8">
      <c r="A88" s="894"/>
      <c r="B88" s="894"/>
      <c r="C88" s="1248"/>
      <c r="D88" s="893"/>
      <c r="E88" s="1246"/>
      <c r="F88" s="890"/>
      <c r="G88" s="891">
        <f t="shared" si="4"/>
        <v>0</v>
      </c>
      <c r="H88" s="891">
        <f t="shared" si="5"/>
        <v>0</v>
      </c>
    </row>
    <row r="89" spans="1:8" ht="17.25" customHeight="1">
      <c r="A89" s="1491" t="s">
        <v>2777</v>
      </c>
      <c r="B89" s="1492"/>
      <c r="C89" s="809">
        <f>SUM(C13:C88)</f>
        <v>2485</v>
      </c>
      <c r="D89" s="809">
        <f>SUM(D13:D88)</f>
        <v>1698</v>
      </c>
      <c r="E89" s="809">
        <f>SUM(E13:E88)</f>
        <v>17013</v>
      </c>
      <c r="F89" s="809">
        <f>SUM(F13:F88)</f>
        <v>12760</v>
      </c>
      <c r="G89" s="891">
        <f t="shared" si="4"/>
        <v>19498</v>
      </c>
      <c r="H89" s="891">
        <f t="shared" si="5"/>
        <v>14458</v>
      </c>
    </row>
    <row r="90" spans="1:8" ht="15">
      <c r="A90" s="342" t="s">
        <v>3975</v>
      </c>
      <c r="B90" s="404"/>
      <c r="C90" s="808"/>
      <c r="D90" s="808"/>
      <c r="E90" s="808"/>
      <c r="F90" s="808"/>
      <c r="G90" s="382"/>
      <c r="H90" s="891"/>
    </row>
    <row r="91" spans="1:8" ht="15">
      <c r="A91" s="341" t="s">
        <v>3976</v>
      </c>
      <c r="B91" s="243" t="s">
        <v>3977</v>
      </c>
      <c r="C91" s="1196"/>
      <c r="D91" s="889"/>
      <c r="E91" s="164"/>
      <c r="F91" s="164"/>
      <c r="G91" s="891">
        <f t="shared" ref="G91:G105" si="6">C91+E91</f>
        <v>0</v>
      </c>
      <c r="H91" s="891">
        <f t="shared" ref="H91:H105" si="7">D91+F91</f>
        <v>0</v>
      </c>
    </row>
    <row r="92" spans="1:8" ht="15">
      <c r="A92" s="341" t="s">
        <v>3978</v>
      </c>
      <c r="B92" s="243" t="s">
        <v>3979</v>
      </c>
      <c r="C92" s="1196"/>
      <c r="D92" s="889"/>
      <c r="E92" s="164"/>
      <c r="F92" s="164"/>
      <c r="G92" s="891">
        <f t="shared" si="6"/>
        <v>0</v>
      </c>
      <c r="H92" s="891">
        <f t="shared" si="7"/>
        <v>0</v>
      </c>
    </row>
    <row r="93" spans="1:8" ht="15">
      <c r="A93" s="341" t="s">
        <v>3980</v>
      </c>
      <c r="B93" s="243" t="s">
        <v>3981</v>
      </c>
      <c r="C93" s="1196"/>
      <c r="D93" s="889"/>
      <c r="E93" s="164"/>
      <c r="F93" s="164"/>
      <c r="G93" s="891">
        <f t="shared" si="6"/>
        <v>0</v>
      </c>
      <c r="H93" s="891">
        <f t="shared" si="7"/>
        <v>0</v>
      </c>
    </row>
    <row r="94" spans="1:8" ht="20.25" customHeight="1">
      <c r="A94" s="341" t="s">
        <v>4477</v>
      </c>
      <c r="B94" s="243" t="s">
        <v>3982</v>
      </c>
      <c r="C94" s="1196"/>
      <c r="D94" s="889"/>
      <c r="E94" s="164"/>
      <c r="F94" s="164"/>
      <c r="G94" s="891">
        <f t="shared" si="6"/>
        <v>0</v>
      </c>
      <c r="H94" s="891">
        <f t="shared" si="7"/>
        <v>0</v>
      </c>
    </row>
    <row r="95" spans="1:8" ht="15">
      <c r="A95" s="341" t="s">
        <v>3983</v>
      </c>
      <c r="B95" s="243" t="s">
        <v>3984</v>
      </c>
      <c r="C95" s="1196"/>
      <c r="D95" s="889"/>
      <c r="E95" s="164"/>
      <c r="F95" s="164"/>
      <c r="G95" s="891">
        <f t="shared" si="6"/>
        <v>0</v>
      </c>
      <c r="H95" s="891">
        <f t="shared" si="7"/>
        <v>0</v>
      </c>
    </row>
    <row r="96" spans="1:8" ht="12.75" customHeight="1">
      <c r="A96" s="341" t="s">
        <v>3985</v>
      </c>
      <c r="B96" s="243" t="s">
        <v>3986</v>
      </c>
      <c r="C96" s="1196"/>
      <c r="D96" s="889"/>
      <c r="E96" s="164"/>
      <c r="F96" s="164"/>
      <c r="G96" s="891">
        <f t="shared" si="6"/>
        <v>0</v>
      </c>
      <c r="H96" s="891">
        <f t="shared" si="7"/>
        <v>0</v>
      </c>
    </row>
    <row r="97" spans="1:8" ht="12" customHeight="1">
      <c r="A97" s="341" t="s">
        <v>3987</v>
      </c>
      <c r="B97" s="243" t="s">
        <v>3988</v>
      </c>
      <c r="C97" s="1196"/>
      <c r="D97" s="889"/>
      <c r="E97" s="164"/>
      <c r="F97" s="164"/>
      <c r="G97" s="891">
        <f t="shared" si="6"/>
        <v>0</v>
      </c>
      <c r="H97" s="891">
        <f t="shared" si="7"/>
        <v>0</v>
      </c>
    </row>
    <row r="98" spans="1:8" ht="12.75" customHeight="1">
      <c r="A98" s="341" t="s">
        <v>3989</v>
      </c>
      <c r="B98" s="243" t="s">
        <v>3990</v>
      </c>
      <c r="C98" s="1196"/>
      <c r="D98" s="889"/>
      <c r="E98" s="164"/>
      <c r="F98" s="164"/>
      <c r="G98" s="891">
        <f t="shared" si="6"/>
        <v>0</v>
      </c>
      <c r="H98" s="891">
        <f t="shared" si="7"/>
        <v>0</v>
      </c>
    </row>
    <row r="99" spans="1:8" ht="13.5" customHeight="1">
      <c r="A99" s="341" t="s">
        <v>3991</v>
      </c>
      <c r="B99" s="243" t="s">
        <v>3992</v>
      </c>
      <c r="C99" s="1196"/>
      <c r="D99" s="889"/>
      <c r="E99" s="164"/>
      <c r="F99" s="164"/>
      <c r="G99" s="891">
        <f t="shared" si="6"/>
        <v>0</v>
      </c>
      <c r="H99" s="891">
        <f t="shared" si="7"/>
        <v>0</v>
      </c>
    </row>
    <row r="100" spans="1:8" ht="12.75" customHeight="1">
      <c r="A100" s="341" t="s">
        <v>3993</v>
      </c>
      <c r="B100" s="243" t="s">
        <v>3994</v>
      </c>
      <c r="C100" s="1196"/>
      <c r="D100" s="889"/>
      <c r="E100" s="164"/>
      <c r="F100" s="164"/>
      <c r="G100" s="891">
        <f t="shared" si="6"/>
        <v>0</v>
      </c>
      <c r="H100" s="891">
        <f t="shared" si="7"/>
        <v>0</v>
      </c>
    </row>
    <row r="101" spans="1:8" ht="27" customHeight="1">
      <c r="A101" s="341"/>
      <c r="B101" s="243"/>
      <c r="C101" s="1196"/>
      <c r="D101" s="98"/>
      <c r="E101" s="164"/>
      <c r="F101" s="164"/>
      <c r="G101" s="146">
        <f t="shared" si="6"/>
        <v>0</v>
      </c>
      <c r="H101" s="146">
        <f t="shared" si="7"/>
        <v>0</v>
      </c>
    </row>
    <row r="102" spans="1:8" ht="27" customHeight="1">
      <c r="A102" s="341"/>
      <c r="B102" s="243"/>
      <c r="C102" s="1196"/>
      <c r="D102" s="98"/>
      <c r="E102" s="164"/>
      <c r="F102" s="164"/>
      <c r="G102" s="146">
        <f t="shared" si="6"/>
        <v>0</v>
      </c>
      <c r="H102" s="146">
        <f t="shared" si="7"/>
        <v>0</v>
      </c>
    </row>
    <row r="103" spans="1:8" ht="27.75" customHeight="1">
      <c r="A103" s="341"/>
      <c r="B103" s="243"/>
      <c r="C103" s="1196"/>
      <c r="D103" s="98"/>
      <c r="E103" s="164"/>
      <c r="F103" s="164"/>
      <c r="G103" s="146">
        <f t="shared" si="6"/>
        <v>0</v>
      </c>
      <c r="H103" s="146">
        <f t="shared" si="7"/>
        <v>0</v>
      </c>
    </row>
    <row r="104" spans="1:8">
      <c r="A104" s="812" t="s">
        <v>3999</v>
      </c>
      <c r="B104" s="813"/>
      <c r="C104" s="805">
        <f>SUM(C91:C103)</f>
        <v>0</v>
      </c>
      <c r="D104" s="805">
        <f>SUM(D91:D103)</f>
        <v>0</v>
      </c>
      <c r="E104" s="805">
        <f>SUM(E91:E103)</f>
        <v>0</v>
      </c>
      <c r="F104" s="805">
        <f>SUM(F91:F103)</f>
        <v>0</v>
      </c>
      <c r="G104" s="146">
        <f t="shared" si="6"/>
        <v>0</v>
      </c>
      <c r="H104" s="146">
        <f t="shared" si="7"/>
        <v>0</v>
      </c>
    </row>
    <row r="105" spans="1:8">
      <c r="A105" s="235" t="s">
        <v>4000</v>
      </c>
      <c r="B105" s="253"/>
      <c r="C105" s="237">
        <f>SUM(C89+C104)</f>
        <v>2485</v>
      </c>
      <c r="D105" s="237">
        <f>SUM(D89+D104)</f>
        <v>1698</v>
      </c>
      <c r="E105" s="237">
        <f>SUM(E89+E104)</f>
        <v>17013</v>
      </c>
      <c r="F105" s="237">
        <f>SUM(F89+F104)</f>
        <v>12760</v>
      </c>
      <c r="G105" s="146">
        <f t="shared" si="6"/>
        <v>19498</v>
      </c>
      <c r="H105" s="146">
        <f t="shared" si="7"/>
        <v>14458</v>
      </c>
    </row>
    <row r="106" spans="1:8" ht="18.75" customHeight="1">
      <c r="A106" s="1448" t="s">
        <v>4001</v>
      </c>
      <c r="B106" s="1448"/>
      <c r="C106" s="1448"/>
      <c r="D106" s="1448"/>
      <c r="E106" s="1448"/>
      <c r="F106" s="1448"/>
      <c r="G106" s="1448"/>
      <c r="H106" s="1489"/>
    </row>
    <row r="107" spans="1:8" ht="28.5" customHeight="1">
      <c r="A107" s="1448" t="s">
        <v>4050</v>
      </c>
      <c r="B107" s="1448"/>
      <c r="C107" s="1448"/>
      <c r="D107" s="1448"/>
      <c r="E107" s="1448"/>
      <c r="F107" s="1448"/>
      <c r="G107" s="1448"/>
      <c r="H107" s="1489"/>
    </row>
    <row r="108" spans="1:8" ht="15">
      <c r="A108" s="291"/>
      <c r="B108" s="350"/>
      <c r="C108" s="350"/>
      <c r="D108" s="350"/>
      <c r="E108" s="19"/>
      <c r="F108" s="19"/>
      <c r="G108" s="16"/>
      <c r="H108" s="735"/>
    </row>
  </sheetData>
  <mergeCells count="10">
    <mergeCell ref="A107:H107"/>
    <mergeCell ref="C2:D2"/>
    <mergeCell ref="A7:A8"/>
    <mergeCell ref="B7:B8"/>
    <mergeCell ref="A106:H106"/>
    <mergeCell ref="C9:H9"/>
    <mergeCell ref="C7:D7"/>
    <mergeCell ref="E7:F7"/>
    <mergeCell ref="G7:H7"/>
    <mergeCell ref="A89:B89"/>
  </mergeCells>
  <phoneticPr fontId="42" type="noConversion"/>
  <pageMargins left="0.23999999999999996" right="0.23999999999999996" top="0.35" bottom="0.35" header="0.31" footer="0.31"/>
  <pageSetup paperSize="9" scale="65" orientation="portrait" r:id="rId1"/>
  <headerFooter alignWithMargins="0"/>
  <rowBreaks count="1" manualBreakCount="1">
    <brk id="8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101"/>
  <sheetViews>
    <sheetView topLeftCell="A75" zoomScale="110" zoomScaleNormal="110" workbookViewId="0">
      <selection activeCell="N95" sqref="N95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3" width="10.7109375" style="11" customWidth="1"/>
    <col min="4" max="4" width="9" style="11" customWidth="1"/>
    <col min="5" max="6" width="8.7109375" style="11" customWidth="1"/>
    <col min="7" max="7" width="9.85546875" style="11" customWidth="1"/>
    <col min="8" max="8" width="9.140625" style="11"/>
    <col min="9" max="9" width="9.140625" style="11" hidden="1" customWidth="1"/>
    <col min="10" max="16384" width="9.140625" style="11"/>
  </cols>
  <sheetData>
    <row r="1" spans="1:8" ht="15.75">
      <c r="A1" s="100"/>
      <c r="B1" s="101" t="s">
        <v>1240</v>
      </c>
      <c r="C1" s="717" t="s">
        <v>4076</v>
      </c>
      <c r="D1" s="719"/>
      <c r="E1" s="719"/>
      <c r="F1" s="720"/>
      <c r="G1" s="721"/>
      <c r="H1" s="722"/>
    </row>
    <row r="2" spans="1:8" ht="14.25">
      <c r="A2" s="100"/>
      <c r="B2" s="101" t="s">
        <v>1242</v>
      </c>
      <c r="C2" s="718">
        <v>6113079</v>
      </c>
      <c r="D2" s="720"/>
      <c r="E2" s="720"/>
      <c r="F2" s="720"/>
      <c r="G2" s="721"/>
      <c r="H2" s="722"/>
    </row>
    <row r="3" spans="1:8">
      <c r="A3" s="100"/>
      <c r="B3" s="101"/>
      <c r="C3" s="1118" t="s">
        <v>7788</v>
      </c>
      <c r="D3" s="1258"/>
      <c r="E3" s="720"/>
      <c r="F3" s="720"/>
      <c r="G3" s="721"/>
      <c r="H3" s="722"/>
    </row>
    <row r="4" spans="1:8" ht="14.25">
      <c r="A4" s="100"/>
      <c r="B4" s="101" t="s">
        <v>1244</v>
      </c>
      <c r="C4" s="4" t="s">
        <v>1230</v>
      </c>
      <c r="D4" s="3"/>
      <c r="E4" s="3"/>
      <c r="F4" s="3"/>
      <c r="G4" s="723"/>
      <c r="H4" s="722"/>
    </row>
    <row r="5" spans="1:8" ht="15.75">
      <c r="A5" s="100"/>
      <c r="B5" s="101" t="s">
        <v>4077</v>
      </c>
      <c r="C5" s="724" t="s">
        <v>4106</v>
      </c>
      <c r="D5" s="725"/>
      <c r="E5" s="725"/>
      <c r="F5" s="3"/>
      <c r="G5" s="723"/>
      <c r="H5" s="722"/>
    </row>
    <row r="6" spans="1:8" ht="15.75">
      <c r="A6" s="273"/>
      <c r="B6" s="273"/>
      <c r="C6" s="726"/>
      <c r="D6" s="726"/>
      <c r="E6" s="726"/>
      <c r="F6" s="726"/>
      <c r="G6" s="727"/>
      <c r="H6" s="727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8" customHeight="1" thickBot="1">
      <c r="A8" s="1418"/>
      <c r="B8" s="1418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ht="25.5" customHeight="1" thickTop="1">
      <c r="A9" s="325"/>
      <c r="B9" s="327"/>
      <c r="C9" s="327"/>
      <c r="D9" s="327"/>
      <c r="E9" s="327"/>
      <c r="F9" s="327"/>
      <c r="G9" s="798"/>
      <c r="H9" s="799"/>
    </row>
    <row r="10" spans="1:8" ht="16.5" customHeight="1">
      <c r="A10" s="341"/>
      <c r="B10" s="333"/>
      <c r="C10" s="333"/>
      <c r="D10" s="333"/>
      <c r="E10" s="156"/>
      <c r="F10" s="156"/>
      <c r="G10" s="156"/>
      <c r="H10" s="156"/>
    </row>
    <row r="11" spans="1:8" ht="16.5" customHeight="1">
      <c r="A11" s="341"/>
      <c r="B11" s="333"/>
      <c r="C11" s="333"/>
      <c r="D11" s="333"/>
      <c r="E11" s="156"/>
      <c r="F11" s="156"/>
      <c r="G11" s="156"/>
      <c r="H11" s="156"/>
    </row>
    <row r="12" spans="1:8" ht="16.5" customHeight="1">
      <c r="A12" s="341"/>
      <c r="B12" s="333"/>
      <c r="C12" s="333"/>
      <c r="D12" s="333"/>
      <c r="E12" s="156"/>
      <c r="F12" s="156"/>
      <c r="G12" s="156"/>
      <c r="H12" s="156"/>
    </row>
    <row r="13" spans="1:8" ht="13.5" customHeight="1">
      <c r="A13" s="341"/>
      <c r="B13" s="354" t="s">
        <v>4460</v>
      </c>
      <c r="C13" s="333"/>
      <c r="D13" s="333"/>
      <c r="E13" s="156"/>
      <c r="F13" s="156"/>
      <c r="G13" s="156"/>
      <c r="H13" s="156"/>
    </row>
    <row r="14" spans="1:8" ht="13.5" customHeight="1">
      <c r="A14" s="47" t="s">
        <v>2315</v>
      </c>
      <c r="B14" s="48" t="s">
        <v>2316</v>
      </c>
      <c r="C14" s="1196">
        <v>1</v>
      </c>
      <c r="D14" s="98">
        <v>1</v>
      </c>
      <c r="E14" s="1241"/>
      <c r="F14" s="96"/>
      <c r="G14" s="146">
        <f t="shared" ref="G14:G45" si="0">C14+E14</f>
        <v>1</v>
      </c>
      <c r="H14" s="146">
        <f t="shared" ref="H14:H45" si="1">D14+F14</f>
        <v>1</v>
      </c>
    </row>
    <row r="15" spans="1:8">
      <c r="A15" s="47" t="s">
        <v>2317</v>
      </c>
      <c r="B15" s="48" t="s">
        <v>2318</v>
      </c>
      <c r="C15" s="1247">
        <v>109</v>
      </c>
      <c r="D15" s="231">
        <v>109</v>
      </c>
      <c r="E15" s="1241"/>
      <c r="F15" s="96"/>
      <c r="G15" s="912">
        <f t="shared" si="0"/>
        <v>109</v>
      </c>
      <c r="H15" s="912">
        <f t="shared" si="1"/>
        <v>109</v>
      </c>
    </row>
    <row r="16" spans="1:8">
      <c r="A16" s="47" t="s">
        <v>2319</v>
      </c>
      <c r="B16" s="48" t="s">
        <v>2320</v>
      </c>
      <c r="C16" s="364">
        <v>1432</v>
      </c>
      <c r="D16" s="364">
        <v>1432</v>
      </c>
      <c r="E16" s="1241"/>
      <c r="F16" s="96"/>
      <c r="G16" s="912">
        <f t="shared" si="0"/>
        <v>1432</v>
      </c>
      <c r="H16" s="912">
        <f t="shared" si="1"/>
        <v>1432</v>
      </c>
    </row>
    <row r="17" spans="1:8">
      <c r="A17" s="47" t="s">
        <v>2321</v>
      </c>
      <c r="B17" s="48" t="s">
        <v>2322</v>
      </c>
      <c r="C17" s="364">
        <v>14659</v>
      </c>
      <c r="D17" s="364">
        <v>14659</v>
      </c>
      <c r="E17" s="1241"/>
      <c r="F17" s="96"/>
      <c r="G17" s="912">
        <f t="shared" si="0"/>
        <v>14659</v>
      </c>
      <c r="H17" s="912">
        <f t="shared" si="1"/>
        <v>14659</v>
      </c>
    </row>
    <row r="18" spans="1:8">
      <c r="A18" s="47" t="s">
        <v>2323</v>
      </c>
      <c r="B18" s="48" t="s">
        <v>2324</v>
      </c>
      <c r="C18" s="364">
        <v>5004</v>
      </c>
      <c r="D18" s="364">
        <v>5004</v>
      </c>
      <c r="E18" s="1241"/>
      <c r="F18" s="96"/>
      <c r="G18" s="912">
        <f t="shared" si="0"/>
        <v>5004</v>
      </c>
      <c r="H18" s="912">
        <f t="shared" si="1"/>
        <v>5004</v>
      </c>
    </row>
    <row r="19" spans="1:8">
      <c r="A19" s="47" t="s">
        <v>2325</v>
      </c>
      <c r="B19" s="48" t="s">
        <v>2326</v>
      </c>
      <c r="C19" s="364">
        <v>19544</v>
      </c>
      <c r="D19" s="364">
        <v>19544</v>
      </c>
      <c r="E19" s="1241"/>
      <c r="F19" s="96"/>
      <c r="G19" s="912">
        <f t="shared" si="0"/>
        <v>19544</v>
      </c>
      <c r="H19" s="912">
        <f t="shared" si="1"/>
        <v>19544</v>
      </c>
    </row>
    <row r="20" spans="1:8">
      <c r="A20" s="47" t="s">
        <v>2327</v>
      </c>
      <c r="B20" s="48" t="s">
        <v>2328</v>
      </c>
      <c r="C20" s="364">
        <v>4315</v>
      </c>
      <c r="D20" s="364">
        <v>4315</v>
      </c>
      <c r="E20" s="1241"/>
      <c r="F20" s="96"/>
      <c r="G20" s="912">
        <f t="shared" si="0"/>
        <v>4315</v>
      </c>
      <c r="H20" s="912">
        <f t="shared" si="1"/>
        <v>4315</v>
      </c>
    </row>
    <row r="21" spans="1:8">
      <c r="A21" s="47" t="s">
        <v>2329</v>
      </c>
      <c r="B21" s="48" t="s">
        <v>2330</v>
      </c>
      <c r="C21" s="364">
        <v>6114</v>
      </c>
      <c r="D21" s="364">
        <v>6114</v>
      </c>
      <c r="E21" s="252">
        <v>1335</v>
      </c>
      <c r="F21" s="252">
        <v>1335</v>
      </c>
      <c r="G21" s="912">
        <f t="shared" si="0"/>
        <v>7449</v>
      </c>
      <c r="H21" s="912">
        <f t="shared" si="1"/>
        <v>7449</v>
      </c>
    </row>
    <row r="22" spans="1:8">
      <c r="A22" s="47" t="s">
        <v>2331</v>
      </c>
      <c r="B22" s="48" t="s">
        <v>2332</v>
      </c>
      <c r="C22" s="364">
        <v>3192</v>
      </c>
      <c r="D22" s="364">
        <v>3192</v>
      </c>
      <c r="E22" s="1241"/>
      <c r="F22" s="96"/>
      <c r="G22" s="912">
        <f t="shared" si="0"/>
        <v>3192</v>
      </c>
      <c r="H22" s="912">
        <f t="shared" si="1"/>
        <v>3192</v>
      </c>
    </row>
    <row r="23" spans="1:8">
      <c r="A23" s="47" t="s">
        <v>2333</v>
      </c>
      <c r="B23" s="48" t="s">
        <v>2334</v>
      </c>
      <c r="C23" s="364">
        <v>6908</v>
      </c>
      <c r="D23" s="364">
        <v>6908</v>
      </c>
      <c r="E23" s="252"/>
      <c r="F23" s="252"/>
      <c r="G23" s="912">
        <f t="shared" si="0"/>
        <v>6908</v>
      </c>
      <c r="H23" s="912">
        <f t="shared" si="1"/>
        <v>6908</v>
      </c>
    </row>
    <row r="24" spans="1:8">
      <c r="A24" s="47" t="s">
        <v>2335</v>
      </c>
      <c r="B24" s="48" t="s">
        <v>2336</v>
      </c>
      <c r="C24" s="364">
        <v>7416</v>
      </c>
      <c r="D24" s="364">
        <v>7416</v>
      </c>
      <c r="E24" s="1241">
        <v>6</v>
      </c>
      <c r="F24" s="96">
        <v>6</v>
      </c>
      <c r="G24" s="912">
        <f t="shared" si="0"/>
        <v>7422</v>
      </c>
      <c r="H24" s="912">
        <f t="shared" si="1"/>
        <v>7422</v>
      </c>
    </row>
    <row r="25" spans="1:8" ht="25.5">
      <c r="A25" s="47" t="s">
        <v>2337</v>
      </c>
      <c r="B25" s="48" t="s">
        <v>2338</v>
      </c>
      <c r="C25" s="1247">
        <v>5713</v>
      </c>
      <c r="D25" s="231">
        <v>5713</v>
      </c>
      <c r="E25" s="232">
        <v>16</v>
      </c>
      <c r="F25" s="232">
        <v>16</v>
      </c>
      <c r="G25" s="912">
        <f t="shared" si="0"/>
        <v>5729</v>
      </c>
      <c r="H25" s="912">
        <f t="shared" si="1"/>
        <v>5729</v>
      </c>
    </row>
    <row r="26" spans="1:8">
      <c r="A26" s="47" t="s">
        <v>2339</v>
      </c>
      <c r="B26" s="48" t="s">
        <v>2340</v>
      </c>
      <c r="C26" s="1247"/>
      <c r="D26" s="231"/>
      <c r="E26" s="252"/>
      <c r="F26" s="252"/>
      <c r="G26" s="912">
        <f t="shared" si="0"/>
        <v>0</v>
      </c>
      <c r="H26" s="912">
        <f t="shared" si="1"/>
        <v>0</v>
      </c>
    </row>
    <row r="27" spans="1:8">
      <c r="A27" s="47" t="s">
        <v>2341</v>
      </c>
      <c r="B27" s="48" t="s">
        <v>2342</v>
      </c>
      <c r="C27" s="364">
        <v>13991</v>
      </c>
      <c r="D27" s="364">
        <v>13991</v>
      </c>
      <c r="E27" s="252">
        <v>834</v>
      </c>
      <c r="F27" s="252">
        <v>834</v>
      </c>
      <c r="G27" s="912">
        <f t="shared" si="0"/>
        <v>14825</v>
      </c>
      <c r="H27" s="912">
        <f t="shared" si="1"/>
        <v>14825</v>
      </c>
    </row>
    <row r="28" spans="1:8">
      <c r="A28" s="47" t="s">
        <v>2343</v>
      </c>
      <c r="B28" s="48" t="s">
        <v>2344</v>
      </c>
      <c r="C28" s="364">
        <v>7989</v>
      </c>
      <c r="D28" s="364">
        <v>7989</v>
      </c>
      <c r="E28" s="252">
        <v>64</v>
      </c>
      <c r="F28" s="252">
        <v>64</v>
      </c>
      <c r="G28" s="912">
        <f t="shared" si="0"/>
        <v>8053</v>
      </c>
      <c r="H28" s="912">
        <f t="shared" si="1"/>
        <v>8053</v>
      </c>
    </row>
    <row r="29" spans="1:8" ht="25.5">
      <c r="A29" s="47" t="s">
        <v>2345</v>
      </c>
      <c r="B29" s="48" t="s">
        <v>2346</v>
      </c>
      <c r="C29" s="364">
        <v>52</v>
      </c>
      <c r="D29" s="364">
        <v>52</v>
      </c>
      <c r="E29" s="1241"/>
      <c r="F29" s="96"/>
      <c r="G29" s="912">
        <f t="shared" si="0"/>
        <v>52</v>
      </c>
      <c r="H29" s="912">
        <f t="shared" si="1"/>
        <v>52</v>
      </c>
    </row>
    <row r="30" spans="1:8">
      <c r="A30" s="47" t="s">
        <v>2347</v>
      </c>
      <c r="B30" s="48" t="s">
        <v>2348</v>
      </c>
      <c r="C30" s="364">
        <v>1631</v>
      </c>
      <c r="D30" s="364">
        <v>1631</v>
      </c>
      <c r="E30" s="1241"/>
      <c r="F30" s="96"/>
      <c r="G30" s="912">
        <f t="shared" si="0"/>
        <v>1631</v>
      </c>
      <c r="H30" s="912">
        <f t="shared" si="1"/>
        <v>1631</v>
      </c>
    </row>
    <row r="31" spans="1:8" ht="25.5">
      <c r="A31" s="47" t="s">
        <v>2349</v>
      </c>
      <c r="B31" s="48" t="s">
        <v>2350</v>
      </c>
      <c r="C31" s="364">
        <v>26</v>
      </c>
      <c r="D31" s="364">
        <v>26</v>
      </c>
      <c r="E31" s="1241"/>
      <c r="F31" s="96"/>
      <c r="G31" s="912">
        <f t="shared" si="0"/>
        <v>26</v>
      </c>
      <c r="H31" s="912">
        <f t="shared" si="1"/>
        <v>26</v>
      </c>
    </row>
    <row r="32" spans="1:8" ht="25.5">
      <c r="A32" s="47" t="s">
        <v>2351</v>
      </c>
      <c r="B32" s="48" t="s">
        <v>2352</v>
      </c>
      <c r="C32" s="364">
        <v>16</v>
      </c>
      <c r="D32" s="364">
        <v>16</v>
      </c>
      <c r="E32" s="252">
        <v>623</v>
      </c>
      <c r="F32" s="252">
        <v>623</v>
      </c>
      <c r="G32" s="912">
        <f t="shared" si="0"/>
        <v>639</v>
      </c>
      <c r="H32" s="912">
        <f t="shared" si="1"/>
        <v>639</v>
      </c>
    </row>
    <row r="33" spans="1:8">
      <c r="A33" s="47" t="s">
        <v>2353</v>
      </c>
      <c r="B33" s="48" t="s">
        <v>2354</v>
      </c>
      <c r="C33" s="364">
        <v>13551</v>
      </c>
      <c r="D33" s="364">
        <v>13551</v>
      </c>
      <c r="E33" s="252">
        <v>6</v>
      </c>
      <c r="F33" s="252">
        <v>6</v>
      </c>
      <c r="G33" s="912">
        <f t="shared" si="0"/>
        <v>13557</v>
      </c>
      <c r="H33" s="912">
        <f t="shared" si="1"/>
        <v>13557</v>
      </c>
    </row>
    <row r="34" spans="1:8">
      <c r="A34" s="47" t="s">
        <v>2355</v>
      </c>
      <c r="B34" s="48" t="s">
        <v>2356</v>
      </c>
      <c r="C34" s="364">
        <v>3376</v>
      </c>
      <c r="D34" s="364">
        <v>3376</v>
      </c>
      <c r="E34" s="252"/>
      <c r="F34" s="252"/>
      <c r="G34" s="912">
        <f t="shared" si="0"/>
        <v>3376</v>
      </c>
      <c r="H34" s="912">
        <f t="shared" si="1"/>
        <v>3376</v>
      </c>
    </row>
    <row r="35" spans="1:8">
      <c r="A35" s="47" t="s">
        <v>2357</v>
      </c>
      <c r="B35" s="48" t="s">
        <v>2358</v>
      </c>
      <c r="C35" s="364">
        <v>2837</v>
      </c>
      <c r="D35" s="364">
        <v>2837</v>
      </c>
      <c r="E35" s="1241"/>
      <c r="F35" s="96"/>
      <c r="G35" s="912">
        <f t="shared" si="0"/>
        <v>2837</v>
      </c>
      <c r="H35" s="912">
        <f t="shared" si="1"/>
        <v>2837</v>
      </c>
    </row>
    <row r="36" spans="1:8">
      <c r="A36" s="47" t="s">
        <v>2359</v>
      </c>
      <c r="B36" s="48" t="s">
        <v>2360</v>
      </c>
      <c r="C36" s="364">
        <v>17990</v>
      </c>
      <c r="D36" s="364">
        <v>17990</v>
      </c>
      <c r="E36" s="1241"/>
      <c r="F36" s="96"/>
      <c r="G36" s="912">
        <f t="shared" si="0"/>
        <v>17990</v>
      </c>
      <c r="H36" s="912">
        <f t="shared" si="1"/>
        <v>17990</v>
      </c>
    </row>
    <row r="37" spans="1:8" ht="25.5">
      <c r="A37" s="47" t="s">
        <v>2361</v>
      </c>
      <c r="B37" s="48" t="s">
        <v>2362</v>
      </c>
      <c r="C37" s="1241"/>
      <c r="D37" s="96"/>
      <c r="E37" s="252"/>
      <c r="F37" s="252"/>
      <c r="G37" s="912">
        <f t="shared" si="0"/>
        <v>0</v>
      </c>
      <c r="H37" s="912">
        <f t="shared" si="1"/>
        <v>0</v>
      </c>
    </row>
    <row r="38" spans="1:8">
      <c r="A38" s="47" t="s">
        <v>2363</v>
      </c>
      <c r="B38" s="48" t="s">
        <v>2364</v>
      </c>
      <c r="C38" s="364">
        <v>5010</v>
      </c>
      <c r="D38" s="364">
        <v>5010</v>
      </c>
      <c r="E38" s="1241"/>
      <c r="F38" s="96"/>
      <c r="G38" s="912">
        <f t="shared" si="0"/>
        <v>5010</v>
      </c>
      <c r="H38" s="912">
        <f t="shared" si="1"/>
        <v>5010</v>
      </c>
    </row>
    <row r="39" spans="1:8">
      <c r="A39" s="47" t="s">
        <v>2365</v>
      </c>
      <c r="B39" s="48" t="s">
        <v>2366</v>
      </c>
      <c r="C39" s="364"/>
      <c r="D39" s="364"/>
      <c r="E39" s="252">
        <v>955</v>
      </c>
      <c r="F39" s="252">
        <v>955</v>
      </c>
      <c r="G39" s="912">
        <f t="shared" si="0"/>
        <v>955</v>
      </c>
      <c r="H39" s="912">
        <f t="shared" si="1"/>
        <v>955</v>
      </c>
    </row>
    <row r="40" spans="1:8" ht="25.5">
      <c r="A40" s="47" t="s">
        <v>2367</v>
      </c>
      <c r="B40" s="48" t="s">
        <v>2368</v>
      </c>
      <c r="C40" s="364">
        <v>270</v>
      </c>
      <c r="D40" s="364">
        <v>270</v>
      </c>
      <c r="E40" s="1241"/>
      <c r="F40" s="96"/>
      <c r="G40" s="912">
        <f t="shared" si="0"/>
        <v>270</v>
      </c>
      <c r="H40" s="912">
        <f t="shared" si="1"/>
        <v>270</v>
      </c>
    </row>
    <row r="41" spans="1:8" ht="38.25">
      <c r="A41" s="47" t="s">
        <v>2369</v>
      </c>
      <c r="B41" s="48" t="s">
        <v>2370</v>
      </c>
      <c r="C41" s="1241"/>
      <c r="D41" s="96"/>
      <c r="E41" s="252">
        <v>40</v>
      </c>
      <c r="F41" s="252">
        <v>40</v>
      </c>
      <c r="G41" s="912">
        <f t="shared" si="0"/>
        <v>40</v>
      </c>
      <c r="H41" s="912">
        <f t="shared" si="1"/>
        <v>40</v>
      </c>
    </row>
    <row r="42" spans="1:8">
      <c r="A42" s="355" t="s">
        <v>305</v>
      </c>
      <c r="B42" s="365" t="s">
        <v>2371</v>
      </c>
      <c r="C42" s="366">
        <v>1999</v>
      </c>
      <c r="D42" s="366">
        <v>1999</v>
      </c>
      <c r="E42" s="1241"/>
      <c r="F42" s="96"/>
      <c r="G42" s="912">
        <f t="shared" si="0"/>
        <v>1999</v>
      </c>
      <c r="H42" s="912">
        <f t="shared" si="1"/>
        <v>1999</v>
      </c>
    </row>
    <row r="43" spans="1:8">
      <c r="A43" s="47" t="s">
        <v>2372</v>
      </c>
      <c r="B43" s="48" t="s">
        <v>2373</v>
      </c>
      <c r="C43" s="364">
        <v>487</v>
      </c>
      <c r="D43" s="364">
        <v>487</v>
      </c>
      <c r="E43" s="1241"/>
      <c r="F43" s="96"/>
      <c r="G43" s="912">
        <f t="shared" si="0"/>
        <v>487</v>
      </c>
      <c r="H43" s="912">
        <f t="shared" si="1"/>
        <v>487</v>
      </c>
    </row>
    <row r="44" spans="1:8" ht="25.5">
      <c r="A44" s="47" t="s">
        <v>2374</v>
      </c>
      <c r="B44" s="48" t="s">
        <v>2375</v>
      </c>
      <c r="C44" s="364">
        <v>4555</v>
      </c>
      <c r="D44" s="364">
        <v>4555</v>
      </c>
      <c r="E44" s="1241"/>
      <c r="F44" s="96"/>
      <c r="G44" s="912">
        <f t="shared" si="0"/>
        <v>4555</v>
      </c>
      <c r="H44" s="912">
        <f t="shared" si="1"/>
        <v>4555</v>
      </c>
    </row>
    <row r="45" spans="1:8" ht="36" customHeight="1">
      <c r="A45" s="47" t="s">
        <v>2376</v>
      </c>
      <c r="B45" s="48" t="s">
        <v>2377</v>
      </c>
      <c r="C45" s="364">
        <v>9</v>
      </c>
      <c r="D45" s="364">
        <v>9</v>
      </c>
      <c r="E45" s="252"/>
      <c r="F45" s="252"/>
      <c r="G45" s="912">
        <f t="shared" si="0"/>
        <v>9</v>
      </c>
      <c r="H45" s="912">
        <f t="shared" si="1"/>
        <v>9</v>
      </c>
    </row>
    <row r="46" spans="1:8" ht="25.5">
      <c r="A46" s="47" t="s">
        <v>2379</v>
      </c>
      <c r="B46" s="48" t="s">
        <v>2380</v>
      </c>
      <c r="C46" s="364">
        <v>173</v>
      </c>
      <c r="D46" s="364">
        <v>173</v>
      </c>
      <c r="E46" s="1241"/>
      <c r="F46" s="96"/>
      <c r="G46" s="912">
        <f t="shared" ref="G46:G77" si="2">C46+E46</f>
        <v>173</v>
      </c>
      <c r="H46" s="912">
        <f t="shared" ref="H46:H77" si="3">D46+F46</f>
        <v>173</v>
      </c>
    </row>
    <row r="47" spans="1:8">
      <c r="A47" s="47" t="s">
        <v>2381</v>
      </c>
      <c r="B47" s="48" t="s">
        <v>2382</v>
      </c>
      <c r="C47" s="364">
        <v>2476</v>
      </c>
      <c r="D47" s="364">
        <v>2476</v>
      </c>
      <c r="E47" s="1241"/>
      <c r="F47" s="96"/>
      <c r="G47" s="912">
        <f t="shared" si="2"/>
        <v>2476</v>
      </c>
      <c r="H47" s="912">
        <f t="shared" si="3"/>
        <v>2476</v>
      </c>
    </row>
    <row r="48" spans="1:8" ht="25.5">
      <c r="A48" s="47" t="s">
        <v>2383</v>
      </c>
      <c r="B48" s="48" t="s">
        <v>2384</v>
      </c>
      <c r="C48" s="364">
        <v>284</v>
      </c>
      <c r="D48" s="364">
        <v>284</v>
      </c>
      <c r="E48" s="1241"/>
      <c r="F48" s="96"/>
      <c r="G48" s="912">
        <f t="shared" si="2"/>
        <v>284</v>
      </c>
      <c r="H48" s="912">
        <f t="shared" si="3"/>
        <v>284</v>
      </c>
    </row>
    <row r="49" spans="1:8">
      <c r="A49" s="47" t="s">
        <v>2385</v>
      </c>
      <c r="B49" s="48" t="s">
        <v>2386</v>
      </c>
      <c r="C49" s="364">
        <v>2532</v>
      </c>
      <c r="D49" s="364">
        <v>2532</v>
      </c>
      <c r="E49" s="1241"/>
      <c r="F49" s="96"/>
      <c r="G49" s="912">
        <f t="shared" si="2"/>
        <v>2532</v>
      </c>
      <c r="H49" s="912">
        <f t="shared" si="3"/>
        <v>2532</v>
      </c>
    </row>
    <row r="50" spans="1:8">
      <c r="A50" s="47" t="s">
        <v>2387</v>
      </c>
      <c r="B50" s="48" t="s">
        <v>2388</v>
      </c>
      <c r="C50" s="364">
        <v>4334</v>
      </c>
      <c r="D50" s="364">
        <v>4334</v>
      </c>
      <c r="E50" s="1241"/>
      <c r="F50" s="96"/>
      <c r="G50" s="912">
        <f t="shared" si="2"/>
        <v>4334</v>
      </c>
      <c r="H50" s="912">
        <f t="shared" si="3"/>
        <v>4334</v>
      </c>
    </row>
    <row r="51" spans="1:8">
      <c r="A51" s="47" t="s">
        <v>2389</v>
      </c>
      <c r="B51" s="48" t="s">
        <v>2390</v>
      </c>
      <c r="C51" s="364">
        <v>945</v>
      </c>
      <c r="D51" s="364">
        <v>945</v>
      </c>
      <c r="E51" s="1241"/>
      <c r="F51" s="96"/>
      <c r="G51" s="912">
        <f t="shared" si="2"/>
        <v>945</v>
      </c>
      <c r="H51" s="912">
        <f t="shared" si="3"/>
        <v>945</v>
      </c>
    </row>
    <row r="52" spans="1:8" ht="25.5">
      <c r="A52" s="47" t="s">
        <v>2391</v>
      </c>
      <c r="B52" s="48" t="s">
        <v>2392</v>
      </c>
      <c r="C52" s="364">
        <v>2006</v>
      </c>
      <c r="D52" s="364">
        <v>2006</v>
      </c>
      <c r="E52" s="1241"/>
      <c r="F52" s="96"/>
      <c r="G52" s="912">
        <f t="shared" si="2"/>
        <v>2006</v>
      </c>
      <c r="H52" s="912">
        <f t="shared" si="3"/>
        <v>2006</v>
      </c>
    </row>
    <row r="53" spans="1:8">
      <c r="A53" s="47" t="s">
        <v>2393</v>
      </c>
      <c r="B53" s="48" t="s">
        <v>2394</v>
      </c>
      <c r="C53" s="364">
        <v>231</v>
      </c>
      <c r="D53" s="364">
        <v>231</v>
      </c>
      <c r="E53" s="1241"/>
      <c r="F53" s="96"/>
      <c r="G53" s="912">
        <f t="shared" si="2"/>
        <v>231</v>
      </c>
      <c r="H53" s="912">
        <f t="shared" si="3"/>
        <v>231</v>
      </c>
    </row>
    <row r="54" spans="1:8">
      <c r="A54" s="47" t="s">
        <v>2395</v>
      </c>
      <c r="B54" s="48" t="s">
        <v>2396</v>
      </c>
      <c r="C54" s="364">
        <v>5782</v>
      </c>
      <c r="D54" s="364">
        <v>5782</v>
      </c>
      <c r="E54" s="1241"/>
      <c r="F54" s="96"/>
      <c r="G54" s="912">
        <f t="shared" si="2"/>
        <v>5782</v>
      </c>
      <c r="H54" s="912">
        <f t="shared" si="3"/>
        <v>5782</v>
      </c>
    </row>
    <row r="55" spans="1:8">
      <c r="A55" s="47" t="s">
        <v>2397</v>
      </c>
      <c r="B55" s="48" t="s">
        <v>2398</v>
      </c>
      <c r="C55" s="364">
        <v>7590</v>
      </c>
      <c r="D55" s="364">
        <v>7590</v>
      </c>
      <c r="E55" s="1241"/>
      <c r="F55" s="96"/>
      <c r="G55" s="912">
        <f t="shared" si="2"/>
        <v>7590</v>
      </c>
      <c r="H55" s="912">
        <f t="shared" si="3"/>
        <v>7590</v>
      </c>
    </row>
    <row r="56" spans="1:8">
      <c r="A56" s="47" t="s">
        <v>2399</v>
      </c>
      <c r="B56" s="48" t="s">
        <v>2400</v>
      </c>
      <c r="C56" s="364">
        <v>1696</v>
      </c>
      <c r="D56" s="364">
        <v>1696</v>
      </c>
      <c r="E56" s="1246"/>
      <c r="F56" s="156"/>
      <c r="G56" s="912">
        <f t="shared" si="2"/>
        <v>1696</v>
      </c>
      <c r="H56" s="912">
        <f t="shared" si="3"/>
        <v>1696</v>
      </c>
    </row>
    <row r="57" spans="1:8" ht="25.5">
      <c r="A57" s="47" t="s">
        <v>2401</v>
      </c>
      <c r="B57" s="48" t="s">
        <v>2402</v>
      </c>
      <c r="C57" s="364">
        <v>1463</v>
      </c>
      <c r="D57" s="364">
        <v>1463</v>
      </c>
      <c r="E57" s="1241"/>
      <c r="F57" s="96"/>
      <c r="G57" s="912">
        <f t="shared" si="2"/>
        <v>1463</v>
      </c>
      <c r="H57" s="912">
        <f t="shared" si="3"/>
        <v>1463</v>
      </c>
    </row>
    <row r="58" spans="1:8" ht="38.25">
      <c r="A58" s="47" t="s">
        <v>2403</v>
      </c>
      <c r="B58" s="48" t="s">
        <v>2404</v>
      </c>
      <c r="C58" s="364">
        <v>490</v>
      </c>
      <c r="D58" s="364">
        <v>490</v>
      </c>
      <c r="E58" s="252">
        <v>858</v>
      </c>
      <c r="F58" s="252">
        <v>858</v>
      </c>
      <c r="G58" s="912">
        <f t="shared" si="2"/>
        <v>1348</v>
      </c>
      <c r="H58" s="912">
        <f t="shared" si="3"/>
        <v>1348</v>
      </c>
    </row>
    <row r="59" spans="1:8" ht="38.25">
      <c r="A59" s="47" t="s">
        <v>2405</v>
      </c>
      <c r="B59" s="48" t="s">
        <v>2404</v>
      </c>
      <c r="C59" s="364">
        <v>24</v>
      </c>
      <c r="D59" s="364">
        <v>24</v>
      </c>
      <c r="E59" s="1241"/>
      <c r="F59" s="96"/>
      <c r="G59" s="912">
        <f t="shared" si="2"/>
        <v>24</v>
      </c>
      <c r="H59" s="912">
        <f t="shared" si="3"/>
        <v>24</v>
      </c>
    </row>
    <row r="60" spans="1:8" ht="25.5">
      <c r="A60" s="47" t="s">
        <v>2406</v>
      </c>
      <c r="B60" s="48" t="s">
        <v>7652</v>
      </c>
      <c r="C60" s="364">
        <v>28</v>
      </c>
      <c r="D60" s="364">
        <v>28</v>
      </c>
      <c r="E60" s="252">
        <v>482</v>
      </c>
      <c r="F60" s="252">
        <v>482</v>
      </c>
      <c r="G60" s="912">
        <f t="shared" si="2"/>
        <v>510</v>
      </c>
      <c r="H60" s="912">
        <f t="shared" si="3"/>
        <v>510</v>
      </c>
    </row>
    <row r="61" spans="1:8" ht="25.5">
      <c r="A61" s="47" t="s">
        <v>2407</v>
      </c>
      <c r="B61" s="48" t="s">
        <v>2408</v>
      </c>
      <c r="C61" s="364">
        <v>4495</v>
      </c>
      <c r="D61" s="364">
        <v>4495</v>
      </c>
      <c r="E61" s="252">
        <v>601</v>
      </c>
      <c r="F61" s="252">
        <v>601</v>
      </c>
      <c r="G61" s="912">
        <f t="shared" si="2"/>
        <v>5096</v>
      </c>
      <c r="H61" s="912">
        <f t="shared" si="3"/>
        <v>5096</v>
      </c>
    </row>
    <row r="62" spans="1:8">
      <c r="A62" s="47" t="s">
        <v>2409</v>
      </c>
      <c r="B62" s="48" t="s">
        <v>2410</v>
      </c>
      <c r="C62" s="364">
        <v>16209</v>
      </c>
      <c r="D62" s="364">
        <v>16209</v>
      </c>
      <c r="E62" s="252"/>
      <c r="F62" s="252"/>
      <c r="G62" s="912">
        <f t="shared" si="2"/>
        <v>16209</v>
      </c>
      <c r="H62" s="912">
        <f t="shared" si="3"/>
        <v>16209</v>
      </c>
    </row>
    <row r="63" spans="1:8">
      <c r="A63" s="47" t="s">
        <v>2411</v>
      </c>
      <c r="B63" s="48" t="s">
        <v>2412</v>
      </c>
      <c r="C63" s="1241"/>
      <c r="D63" s="96"/>
      <c r="E63" s="252"/>
      <c r="F63" s="252"/>
      <c r="G63" s="912">
        <f t="shared" si="2"/>
        <v>0</v>
      </c>
      <c r="H63" s="912">
        <f t="shared" si="3"/>
        <v>0</v>
      </c>
    </row>
    <row r="64" spans="1:8" ht="38.25">
      <c r="A64" s="47" t="s">
        <v>2413</v>
      </c>
      <c r="B64" s="48" t="s">
        <v>2414</v>
      </c>
      <c r="C64" s="364"/>
      <c r="D64" s="364"/>
      <c r="E64" s="1241"/>
      <c r="F64" s="96"/>
      <c r="G64" s="912">
        <f t="shared" si="2"/>
        <v>0</v>
      </c>
      <c r="H64" s="912">
        <f t="shared" si="3"/>
        <v>0</v>
      </c>
    </row>
    <row r="65" spans="1:8">
      <c r="A65" s="233" t="s">
        <v>2415</v>
      </c>
      <c r="B65" s="335" t="s">
        <v>2416</v>
      </c>
      <c r="C65" s="1241"/>
      <c r="D65" s="96"/>
      <c r="E65" s="1246"/>
      <c r="F65" s="156"/>
      <c r="G65" s="912">
        <f t="shared" si="2"/>
        <v>0</v>
      </c>
      <c r="H65" s="912">
        <f t="shared" si="3"/>
        <v>0</v>
      </c>
    </row>
    <row r="66" spans="1:8" ht="25.5">
      <c r="A66" s="233" t="s">
        <v>2417</v>
      </c>
      <c r="B66" s="333" t="s">
        <v>2418</v>
      </c>
      <c r="C66" s="1241">
        <v>5371</v>
      </c>
      <c r="D66" s="96">
        <v>5371</v>
      </c>
      <c r="E66" s="1241"/>
      <c r="F66" s="96"/>
      <c r="G66" s="912">
        <f t="shared" si="2"/>
        <v>5371</v>
      </c>
      <c r="H66" s="912">
        <f t="shared" si="3"/>
        <v>5371</v>
      </c>
    </row>
    <row r="67" spans="1:8">
      <c r="A67" s="233" t="s">
        <v>2420</v>
      </c>
      <c r="B67" s="333" t="s">
        <v>2421</v>
      </c>
      <c r="C67" s="1241">
        <v>51</v>
      </c>
      <c r="D67" s="96">
        <v>51</v>
      </c>
      <c r="E67" s="1241"/>
      <c r="F67" s="96"/>
      <c r="G67" s="912">
        <f t="shared" si="2"/>
        <v>51</v>
      </c>
      <c r="H67" s="912">
        <f t="shared" si="3"/>
        <v>51</v>
      </c>
    </row>
    <row r="68" spans="1:8">
      <c r="A68" s="233">
        <v>600019</v>
      </c>
      <c r="B68" s="335" t="s">
        <v>2422</v>
      </c>
      <c r="C68" s="1241"/>
      <c r="D68" s="96"/>
      <c r="E68" s="1241"/>
      <c r="F68" s="96"/>
      <c r="G68" s="912">
        <f t="shared" si="2"/>
        <v>0</v>
      </c>
      <c r="H68" s="912">
        <f t="shared" si="3"/>
        <v>0</v>
      </c>
    </row>
    <row r="69" spans="1:8">
      <c r="A69" s="233">
        <v>600105</v>
      </c>
      <c r="B69" s="335" t="s">
        <v>2423</v>
      </c>
      <c r="C69" s="1241">
        <v>12</v>
      </c>
      <c r="D69" s="96">
        <v>12</v>
      </c>
      <c r="E69" s="1241"/>
      <c r="F69" s="96"/>
      <c r="G69" s="912">
        <f t="shared" si="2"/>
        <v>12</v>
      </c>
      <c r="H69" s="912">
        <f t="shared" si="3"/>
        <v>12</v>
      </c>
    </row>
    <row r="70" spans="1:8">
      <c r="A70" s="233">
        <v>600121</v>
      </c>
      <c r="B70" s="335" t="s">
        <v>2424</v>
      </c>
      <c r="C70" s="1241">
        <v>15</v>
      </c>
      <c r="D70" s="96">
        <v>15</v>
      </c>
      <c r="E70" s="1241"/>
      <c r="F70" s="96"/>
      <c r="G70" s="912">
        <f t="shared" si="2"/>
        <v>15</v>
      </c>
      <c r="H70" s="912">
        <f t="shared" si="3"/>
        <v>15</v>
      </c>
    </row>
    <row r="71" spans="1:8" ht="25.5">
      <c r="A71" s="233">
        <v>600110</v>
      </c>
      <c r="B71" s="335" t="s">
        <v>4443</v>
      </c>
      <c r="C71" s="1241"/>
      <c r="D71" s="96"/>
      <c r="E71" s="1246"/>
      <c r="F71" s="156"/>
      <c r="G71" s="912">
        <f t="shared" si="2"/>
        <v>0</v>
      </c>
      <c r="H71" s="912">
        <f t="shared" si="3"/>
        <v>0</v>
      </c>
    </row>
    <row r="72" spans="1:8">
      <c r="A72" s="233">
        <v>600113</v>
      </c>
      <c r="B72" s="335" t="s">
        <v>4917</v>
      </c>
      <c r="C72" s="1241"/>
      <c r="D72" s="96"/>
      <c r="E72" s="1246"/>
      <c r="F72" s="156"/>
      <c r="G72" s="912">
        <f t="shared" si="2"/>
        <v>0</v>
      </c>
      <c r="H72" s="912">
        <f t="shared" si="3"/>
        <v>0</v>
      </c>
    </row>
    <row r="73" spans="1:8">
      <c r="A73" s="233">
        <v>600117</v>
      </c>
      <c r="B73" s="335" t="s">
        <v>4918</v>
      </c>
      <c r="C73" s="1241"/>
      <c r="D73" s="96"/>
      <c r="E73" s="1246"/>
      <c r="F73" s="156"/>
      <c r="G73" s="912">
        <f t="shared" si="2"/>
        <v>0</v>
      </c>
      <c r="H73" s="912">
        <f t="shared" si="3"/>
        <v>0</v>
      </c>
    </row>
    <row r="74" spans="1:8">
      <c r="A74" s="233" t="s">
        <v>5000</v>
      </c>
      <c r="B74" s="335" t="s">
        <v>5026</v>
      </c>
      <c r="C74" s="1241"/>
      <c r="D74" s="96"/>
      <c r="E74" s="1246"/>
      <c r="F74" s="156"/>
      <c r="G74" s="912">
        <f t="shared" si="2"/>
        <v>0</v>
      </c>
      <c r="H74" s="912">
        <f t="shared" si="3"/>
        <v>0</v>
      </c>
    </row>
    <row r="75" spans="1:8">
      <c r="A75" s="233" t="s">
        <v>2419</v>
      </c>
      <c r="B75" s="335" t="s">
        <v>2454</v>
      </c>
      <c r="C75" s="1241"/>
      <c r="D75" s="96"/>
      <c r="E75" s="1246"/>
      <c r="F75" s="156"/>
      <c r="G75" s="912">
        <f t="shared" si="2"/>
        <v>0</v>
      </c>
      <c r="H75" s="912">
        <f t="shared" si="3"/>
        <v>0</v>
      </c>
    </row>
    <row r="76" spans="1:8" ht="23.25" customHeight="1">
      <c r="A76" s="233" t="s">
        <v>6969</v>
      </c>
      <c r="B76" s="335" t="s">
        <v>6970</v>
      </c>
      <c r="C76" s="1241">
        <v>8</v>
      </c>
      <c r="D76" s="96">
        <v>8</v>
      </c>
      <c r="E76" s="1246"/>
      <c r="F76" s="156"/>
      <c r="G76" s="912">
        <f t="shared" si="2"/>
        <v>8</v>
      </c>
      <c r="H76" s="912">
        <f t="shared" si="3"/>
        <v>8</v>
      </c>
    </row>
    <row r="77" spans="1:8">
      <c r="A77" s="233">
        <v>600108</v>
      </c>
      <c r="B77" s="335" t="s">
        <v>7138</v>
      </c>
      <c r="C77" s="1241">
        <v>21</v>
      </c>
      <c r="D77" s="96">
        <v>21</v>
      </c>
      <c r="E77" s="1246"/>
      <c r="F77" s="156"/>
      <c r="G77" s="912">
        <f t="shared" si="2"/>
        <v>21</v>
      </c>
      <c r="H77" s="912">
        <f t="shared" si="3"/>
        <v>21</v>
      </c>
    </row>
    <row r="78" spans="1:8">
      <c r="A78" s="233" t="s">
        <v>7376</v>
      </c>
      <c r="B78" s="335" t="s">
        <v>7377</v>
      </c>
      <c r="C78" s="1241">
        <v>20</v>
      </c>
      <c r="D78" s="96">
        <v>400</v>
      </c>
      <c r="E78" s="1246"/>
      <c r="F78" s="156"/>
      <c r="G78" s="912">
        <f t="shared" ref="G78:G83" si="4">C78+E78</f>
        <v>20</v>
      </c>
      <c r="H78" s="912">
        <f t="shared" ref="H78:H83" si="5">D78+F78</f>
        <v>400</v>
      </c>
    </row>
    <row r="79" spans="1:8">
      <c r="A79" s="233"/>
      <c r="B79" s="335"/>
      <c r="C79" s="1241"/>
      <c r="D79" s="96"/>
      <c r="E79" s="1246"/>
      <c r="F79" s="1140"/>
      <c r="G79" s="1141">
        <f t="shared" si="4"/>
        <v>0</v>
      </c>
      <c r="H79" s="1141">
        <f t="shared" si="5"/>
        <v>0</v>
      </c>
    </row>
    <row r="80" spans="1:8">
      <c r="A80" s="233"/>
      <c r="B80" s="335"/>
      <c r="C80" s="1241"/>
      <c r="D80" s="96"/>
      <c r="E80" s="1246"/>
      <c r="F80" s="1140"/>
      <c r="G80" s="1141">
        <f t="shared" si="4"/>
        <v>0</v>
      </c>
      <c r="H80" s="1141">
        <f t="shared" si="5"/>
        <v>0</v>
      </c>
    </row>
    <row r="81" spans="1:8">
      <c r="A81" s="233"/>
      <c r="B81" s="335"/>
      <c r="C81" s="1241"/>
      <c r="D81" s="96"/>
      <c r="E81" s="1246"/>
      <c r="F81" s="1140"/>
      <c r="G81" s="1141">
        <f t="shared" si="4"/>
        <v>0</v>
      </c>
      <c r="H81" s="1141">
        <f t="shared" si="5"/>
        <v>0</v>
      </c>
    </row>
    <row r="82" spans="1:8">
      <c r="A82" s="233"/>
      <c r="B82" s="335"/>
      <c r="C82" s="1241"/>
      <c r="D82" s="96"/>
      <c r="E82" s="1246"/>
      <c r="F82" s="156"/>
      <c r="G82" s="912">
        <f t="shared" si="4"/>
        <v>0</v>
      </c>
      <c r="H82" s="912">
        <f t="shared" si="5"/>
        <v>0</v>
      </c>
    </row>
    <row r="83" spans="1:8" ht="18.75" customHeight="1">
      <c r="A83" s="1491" t="s">
        <v>2777</v>
      </c>
      <c r="B83" s="1492"/>
      <c r="C83" s="438">
        <f>SUM(C14:C82)</f>
        <v>204452</v>
      </c>
      <c r="D83" s="438">
        <f>SUM(D14:D82)</f>
        <v>204832</v>
      </c>
      <c r="E83" s="438">
        <f>SUM(E14:E82)</f>
        <v>5820</v>
      </c>
      <c r="F83" s="438">
        <f>SUM(F14:F82)</f>
        <v>5820</v>
      </c>
      <c r="G83" s="912">
        <f t="shared" si="4"/>
        <v>210272</v>
      </c>
      <c r="H83" s="912">
        <f t="shared" si="5"/>
        <v>210652</v>
      </c>
    </row>
    <row r="84" spans="1:8" ht="12" customHeight="1">
      <c r="A84" s="342" t="s">
        <v>3975</v>
      </c>
      <c r="B84" s="343"/>
      <c r="C84" s="1244"/>
      <c r="D84" s="93"/>
      <c r="E84" s="1244"/>
      <c r="F84" s="93"/>
      <c r="G84" s="146"/>
      <c r="H84" s="146"/>
    </row>
    <row r="85" spans="1:8" ht="12" customHeight="1">
      <c r="A85" s="341" t="s">
        <v>3976</v>
      </c>
      <c r="B85" s="243" t="s">
        <v>3977</v>
      </c>
      <c r="C85" s="1196"/>
      <c r="D85" s="98"/>
      <c r="E85" s="164"/>
      <c r="F85" s="164"/>
      <c r="G85" s="146">
        <f t="shared" ref="G85:G98" si="6">C85+E85</f>
        <v>0</v>
      </c>
      <c r="H85" s="146">
        <f t="shared" ref="H85:H98" si="7">D85+F85</f>
        <v>0</v>
      </c>
    </row>
    <row r="86" spans="1:8" ht="12" customHeight="1">
      <c r="A86" s="341" t="s">
        <v>3978</v>
      </c>
      <c r="B86" s="243" t="s">
        <v>3979</v>
      </c>
      <c r="C86" s="1196"/>
      <c r="D86" s="98"/>
      <c r="E86" s="164"/>
      <c r="F86" s="164"/>
      <c r="G86" s="146">
        <f t="shared" si="6"/>
        <v>0</v>
      </c>
      <c r="H86" s="146">
        <f t="shared" si="7"/>
        <v>0</v>
      </c>
    </row>
    <row r="87" spans="1:8" ht="12" customHeight="1">
      <c r="A87" s="341" t="s">
        <v>3980</v>
      </c>
      <c r="B87" s="243" t="s">
        <v>3981</v>
      </c>
      <c r="C87" s="1196"/>
      <c r="D87" s="98"/>
      <c r="E87" s="164"/>
      <c r="F87" s="164"/>
      <c r="G87" s="146">
        <f t="shared" si="6"/>
        <v>0</v>
      </c>
      <c r="H87" s="146">
        <f t="shared" si="7"/>
        <v>0</v>
      </c>
    </row>
    <row r="88" spans="1:8" ht="12" customHeight="1">
      <c r="A88" s="341" t="s">
        <v>4477</v>
      </c>
      <c r="B88" s="243" t="s">
        <v>3982</v>
      </c>
      <c r="C88" s="1196"/>
      <c r="D88" s="98"/>
      <c r="E88" s="164"/>
      <c r="F88" s="164"/>
      <c r="G88" s="146">
        <f t="shared" si="6"/>
        <v>0</v>
      </c>
      <c r="H88" s="146">
        <f t="shared" si="7"/>
        <v>0</v>
      </c>
    </row>
    <row r="89" spans="1:8" ht="12" customHeight="1">
      <c r="A89" s="341" t="s">
        <v>3983</v>
      </c>
      <c r="B89" s="243" t="s">
        <v>3984</v>
      </c>
      <c r="C89" s="1196"/>
      <c r="D89" s="98"/>
      <c r="E89" s="164"/>
      <c r="F89" s="164"/>
      <c r="G89" s="146">
        <f t="shared" si="6"/>
        <v>0</v>
      </c>
      <c r="H89" s="146">
        <f t="shared" si="7"/>
        <v>0</v>
      </c>
    </row>
    <row r="90" spans="1:8" ht="12" customHeight="1">
      <c r="A90" s="341" t="s">
        <v>3985</v>
      </c>
      <c r="B90" s="243" t="s">
        <v>3986</v>
      </c>
      <c r="C90" s="1196"/>
      <c r="D90" s="98"/>
      <c r="E90" s="164"/>
      <c r="F90" s="164"/>
      <c r="G90" s="146">
        <f t="shared" si="6"/>
        <v>0</v>
      </c>
      <c r="H90" s="146">
        <f t="shared" si="7"/>
        <v>0</v>
      </c>
    </row>
    <row r="91" spans="1:8" ht="12" customHeight="1">
      <c r="A91" s="341" t="s">
        <v>3987</v>
      </c>
      <c r="B91" s="243" t="s">
        <v>3988</v>
      </c>
      <c r="C91" s="1196"/>
      <c r="D91" s="98"/>
      <c r="E91" s="164"/>
      <c r="F91" s="164"/>
      <c r="G91" s="146">
        <f t="shared" si="6"/>
        <v>0</v>
      </c>
      <c r="H91" s="146">
        <f t="shared" si="7"/>
        <v>0</v>
      </c>
    </row>
    <row r="92" spans="1:8" ht="16.5" customHeight="1">
      <c r="A92" s="341" t="s">
        <v>3989</v>
      </c>
      <c r="B92" s="243" t="s">
        <v>3990</v>
      </c>
      <c r="C92" s="1196"/>
      <c r="D92" s="98"/>
      <c r="E92" s="164"/>
      <c r="F92" s="164"/>
      <c r="G92" s="146">
        <f t="shared" si="6"/>
        <v>0</v>
      </c>
      <c r="H92" s="146">
        <f t="shared" si="7"/>
        <v>0</v>
      </c>
    </row>
    <row r="93" spans="1:8" ht="15.75" customHeight="1">
      <c r="A93" s="341" t="s">
        <v>3991</v>
      </c>
      <c r="B93" s="243" t="s">
        <v>3992</v>
      </c>
      <c r="C93" s="1196"/>
      <c r="D93" s="98"/>
      <c r="E93" s="164"/>
      <c r="F93" s="164"/>
      <c r="G93" s="146">
        <f t="shared" si="6"/>
        <v>0</v>
      </c>
      <c r="H93" s="146">
        <f t="shared" si="7"/>
        <v>0</v>
      </c>
    </row>
    <row r="94" spans="1:8" ht="21" customHeight="1">
      <c r="A94" s="341" t="s">
        <v>3993</v>
      </c>
      <c r="B94" s="243" t="s">
        <v>3994</v>
      </c>
      <c r="C94" s="1196"/>
      <c r="D94" s="98"/>
      <c r="E94" s="164"/>
      <c r="F94" s="164"/>
      <c r="G94" s="146">
        <f t="shared" si="6"/>
        <v>0</v>
      </c>
      <c r="H94" s="146">
        <f t="shared" si="7"/>
        <v>0</v>
      </c>
    </row>
    <row r="95" spans="1:8" ht="23.25" customHeight="1">
      <c r="A95" s="341" t="s">
        <v>3995</v>
      </c>
      <c r="B95" s="243" t="s">
        <v>3996</v>
      </c>
      <c r="C95" s="1196"/>
      <c r="D95" s="98"/>
      <c r="E95" s="164"/>
      <c r="F95" s="164"/>
      <c r="G95" s="146">
        <f t="shared" si="6"/>
        <v>0</v>
      </c>
      <c r="H95" s="146">
        <f t="shared" si="7"/>
        <v>0</v>
      </c>
    </row>
    <row r="96" spans="1:8" ht="21.75" customHeight="1">
      <c r="A96" s="341" t="s">
        <v>3997</v>
      </c>
      <c r="B96" s="243" t="s">
        <v>3998</v>
      </c>
      <c r="C96" s="1196"/>
      <c r="D96" s="98"/>
      <c r="E96" s="164"/>
      <c r="F96" s="164"/>
      <c r="G96" s="146">
        <f t="shared" si="6"/>
        <v>0</v>
      </c>
      <c r="H96" s="146">
        <f t="shared" si="7"/>
        <v>0</v>
      </c>
    </row>
    <row r="97" spans="1:8" ht="17.25" customHeight="1">
      <c r="A97" s="812" t="s">
        <v>3999</v>
      </c>
      <c r="B97" s="813"/>
      <c r="C97" s="805">
        <f>SUM(C85:C96)</f>
        <v>0</v>
      </c>
      <c r="D97" s="805">
        <f>SUM(D85:D96)</f>
        <v>0</v>
      </c>
      <c r="E97" s="805">
        <f>SUM(E85:E96)</f>
        <v>0</v>
      </c>
      <c r="F97" s="805">
        <f>SUM(F85:F96)</f>
        <v>0</v>
      </c>
      <c r="G97" s="146">
        <f t="shared" si="6"/>
        <v>0</v>
      </c>
      <c r="H97" s="146">
        <f t="shared" si="7"/>
        <v>0</v>
      </c>
    </row>
    <row r="98" spans="1:8" ht="15.75" customHeight="1">
      <c r="A98" s="235" t="s">
        <v>4000</v>
      </c>
      <c r="B98" s="253"/>
      <c r="C98" s="237">
        <f>SUM(C83+C97)</f>
        <v>204452</v>
      </c>
      <c r="D98" s="237">
        <f>SUM(D83+D97)</f>
        <v>204832</v>
      </c>
      <c r="E98" s="237">
        <f>SUM(E83+E97)</f>
        <v>5820</v>
      </c>
      <c r="F98" s="237">
        <f>SUM(F83+F97)</f>
        <v>5820</v>
      </c>
      <c r="G98" s="146">
        <f t="shared" si="6"/>
        <v>210272</v>
      </c>
      <c r="H98" s="146">
        <f t="shared" si="7"/>
        <v>210652</v>
      </c>
    </row>
    <row r="99" spans="1:8" ht="18.75" customHeight="1">
      <c r="A99" s="1448" t="s">
        <v>4001</v>
      </c>
      <c r="B99" s="1448"/>
      <c r="C99" s="1448"/>
      <c r="D99" s="1448"/>
      <c r="E99" s="1448"/>
      <c r="F99" s="1448"/>
      <c r="G99" s="1448"/>
      <c r="H99" s="1448"/>
    </row>
    <row r="100" spans="1:8" ht="28.5" customHeight="1">
      <c r="A100" s="1448" t="s">
        <v>4050</v>
      </c>
      <c r="B100" s="1448"/>
      <c r="C100" s="1448"/>
      <c r="D100" s="1448"/>
      <c r="E100" s="1448"/>
      <c r="F100" s="1448"/>
      <c r="G100" s="1448"/>
      <c r="H100" s="1448"/>
    </row>
    <row r="101" spans="1:8" ht="15">
      <c r="A101" s="6"/>
      <c r="B101" s="350"/>
      <c r="C101" s="350"/>
      <c r="D101" s="350"/>
      <c r="E101" s="19"/>
      <c r="F101" s="19"/>
      <c r="G101" s="16"/>
      <c r="H101" s="19"/>
    </row>
  </sheetData>
  <mergeCells count="8">
    <mergeCell ref="G7:H7"/>
    <mergeCell ref="A100:H100"/>
    <mergeCell ref="A7:A8"/>
    <mergeCell ref="B7:B8"/>
    <mergeCell ref="A99:H99"/>
    <mergeCell ref="A83:B83"/>
    <mergeCell ref="C7:D7"/>
    <mergeCell ref="E7:F7"/>
  </mergeCells>
  <phoneticPr fontId="42" type="noConversion"/>
  <pageMargins left="0.75" right="0.75" top="0.98" bottom="0.98" header="0.51" footer="0.51"/>
  <pageSetup paperSize="9" scale="63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6"/>
  <sheetViews>
    <sheetView topLeftCell="A10" workbookViewId="0">
      <selection activeCell="D8" sqref="D8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3" width="9.42578125" style="11" customWidth="1"/>
    <col min="4" max="4" width="9.140625" style="11"/>
    <col min="5" max="6" width="9" style="11" customWidth="1"/>
    <col min="7" max="16384" width="9.140625" style="11"/>
  </cols>
  <sheetData>
    <row r="1" spans="1:8" ht="15.75">
      <c r="A1" s="100"/>
      <c r="B1" s="101" t="s">
        <v>1240</v>
      </c>
      <c r="C1" s="642" t="s">
        <v>4076</v>
      </c>
      <c r="D1" s="643"/>
      <c r="E1" s="643"/>
      <c r="F1" s="644"/>
      <c r="G1" s="645"/>
      <c r="H1" s="728"/>
    </row>
    <row r="2" spans="1:8" ht="14.25">
      <c r="A2" s="100"/>
      <c r="B2" s="101" t="s">
        <v>1242</v>
      </c>
      <c r="C2" s="1493">
        <v>6113079</v>
      </c>
      <c r="D2" s="1494"/>
      <c r="E2" s="644"/>
      <c r="F2" s="644"/>
      <c r="G2" s="645"/>
      <c r="H2" s="728"/>
    </row>
    <row r="3" spans="1:8">
      <c r="A3" s="100"/>
      <c r="B3" s="101"/>
      <c r="C3" s="1118" t="s">
        <v>7788</v>
      </c>
      <c r="D3" s="1258"/>
      <c r="E3" s="644"/>
      <c r="F3" s="644"/>
      <c r="G3" s="645"/>
      <c r="H3" s="728"/>
    </row>
    <row r="4" spans="1:8" ht="14.25">
      <c r="A4" s="100"/>
      <c r="B4" s="101" t="s">
        <v>1244</v>
      </c>
      <c r="C4" s="646" t="s">
        <v>1230</v>
      </c>
      <c r="D4" s="647"/>
      <c r="E4" s="647"/>
      <c r="F4" s="647"/>
      <c r="G4" s="648"/>
      <c r="H4" s="728"/>
    </row>
    <row r="5" spans="1:8" ht="15.75">
      <c r="A5" s="100"/>
      <c r="B5" s="101" t="s">
        <v>4077</v>
      </c>
      <c r="C5" s="729" t="s">
        <v>80</v>
      </c>
      <c r="D5" s="730"/>
      <c r="E5" s="730"/>
      <c r="F5" s="647"/>
      <c r="G5" s="648"/>
      <c r="H5" s="728"/>
    </row>
    <row r="6" spans="1:8" ht="15.75" customHeight="1">
      <c r="A6" s="273"/>
      <c r="B6" s="273"/>
      <c r="C6" s="732"/>
      <c r="D6" s="732"/>
      <c r="E6" s="732"/>
      <c r="F6" s="728"/>
      <c r="G6" s="731"/>
      <c r="H6" s="731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51" t="s">
        <v>6747</v>
      </c>
      <c r="H7" s="1453"/>
    </row>
    <row r="8" spans="1:8" ht="45.75" customHeight="1" thickBot="1">
      <c r="A8" s="1452"/>
      <c r="B8" s="1452"/>
      <c r="C8" s="902" t="s">
        <v>7595</v>
      </c>
      <c r="D8" s="1211" t="s">
        <v>7787</v>
      </c>
      <c r="E8" s="902" t="s">
        <v>7595</v>
      </c>
      <c r="F8" s="1211" t="s">
        <v>7787</v>
      </c>
      <c r="G8" s="902" t="s">
        <v>7595</v>
      </c>
      <c r="H8" s="1211" t="s">
        <v>7787</v>
      </c>
    </row>
    <row r="9" spans="1:8" ht="45.75" customHeight="1" thickTop="1">
      <c r="A9" s="325"/>
      <c r="B9" s="327" t="s">
        <v>1229</v>
      </c>
      <c r="C9" s="327"/>
      <c r="D9" s="327"/>
      <c r="E9" s="327"/>
      <c r="F9" s="327"/>
      <c r="G9" s="798"/>
      <c r="H9" s="798"/>
    </row>
    <row r="10" spans="1:8" ht="10.5" customHeight="1">
      <c r="A10" s="47"/>
      <c r="B10" s="48"/>
      <c r="C10" s="248"/>
      <c r="D10" s="248"/>
      <c r="E10" s="248"/>
      <c r="F10" s="248"/>
      <c r="G10" s="146"/>
      <c r="H10" s="382"/>
    </row>
    <row r="11" spans="1:8" ht="13.5" customHeight="1">
      <c r="A11" s="47"/>
      <c r="B11" s="48"/>
      <c r="C11" s="248"/>
      <c r="D11" s="248"/>
      <c r="E11" s="248"/>
      <c r="F11" s="248"/>
      <c r="G11" s="146"/>
      <c r="H11" s="146"/>
    </row>
    <row r="12" spans="1:8" ht="20.25" customHeight="1">
      <c r="A12" s="47"/>
      <c r="B12" s="354" t="s">
        <v>4460</v>
      </c>
      <c r="C12" s="248"/>
      <c r="D12" s="248"/>
      <c r="E12" s="248"/>
      <c r="F12" s="248"/>
      <c r="G12" s="146"/>
      <c r="H12" s="146"/>
    </row>
    <row r="13" spans="1:8" ht="18" customHeight="1">
      <c r="A13" s="367" t="s">
        <v>2431</v>
      </c>
      <c r="B13" s="368" t="s">
        <v>2432</v>
      </c>
      <c r="C13" s="232"/>
      <c r="D13" s="232"/>
      <c r="E13" s="232">
        <v>5184</v>
      </c>
      <c r="F13" s="232">
        <v>5184</v>
      </c>
      <c r="G13" s="146">
        <f t="shared" ref="G13:G43" si="0">C13+E13</f>
        <v>5184</v>
      </c>
      <c r="H13" s="146">
        <f t="shared" ref="H13:H43" si="1">D13+F13</f>
        <v>5184</v>
      </c>
    </row>
    <row r="14" spans="1:8" ht="12.75" customHeight="1">
      <c r="A14" s="367" t="s">
        <v>2433</v>
      </c>
      <c r="B14" s="368" t="s">
        <v>2434</v>
      </c>
      <c r="C14" s="232"/>
      <c r="D14" s="232"/>
      <c r="E14" s="232">
        <v>821</v>
      </c>
      <c r="F14" s="232">
        <v>821</v>
      </c>
      <c r="G14" s="912">
        <f t="shared" si="0"/>
        <v>821</v>
      </c>
      <c r="H14" s="912">
        <f t="shared" si="1"/>
        <v>821</v>
      </c>
    </row>
    <row r="15" spans="1:8" ht="12.75" customHeight="1">
      <c r="A15" s="367" t="s">
        <v>4422</v>
      </c>
      <c r="B15" s="360" t="s">
        <v>2872</v>
      </c>
      <c r="C15" s="232"/>
      <c r="D15" s="231"/>
      <c r="E15" s="369">
        <v>158</v>
      </c>
      <c r="F15" s="369">
        <v>158</v>
      </c>
      <c r="G15" s="912">
        <f t="shared" si="0"/>
        <v>158</v>
      </c>
      <c r="H15" s="912">
        <f t="shared" si="1"/>
        <v>158</v>
      </c>
    </row>
    <row r="16" spans="1:8" ht="12.75" customHeight="1">
      <c r="A16" s="367" t="s">
        <v>2718</v>
      </c>
      <c r="B16" s="360" t="s">
        <v>2719</v>
      </c>
      <c r="C16" s="232"/>
      <c r="D16" s="231"/>
      <c r="E16" s="232">
        <v>6001</v>
      </c>
      <c r="F16" s="232">
        <v>6001</v>
      </c>
      <c r="G16" s="912">
        <f t="shared" si="0"/>
        <v>6001</v>
      </c>
      <c r="H16" s="912">
        <f t="shared" si="1"/>
        <v>6001</v>
      </c>
    </row>
    <row r="17" spans="1:8" ht="12.75" customHeight="1">
      <c r="A17" s="370" t="s">
        <v>4535</v>
      </c>
      <c r="B17" s="360" t="s">
        <v>1422</v>
      </c>
      <c r="C17" s="232"/>
      <c r="D17" s="232"/>
      <c r="E17" s="232">
        <v>39</v>
      </c>
      <c r="F17" s="232">
        <v>39</v>
      </c>
      <c r="G17" s="912">
        <f t="shared" si="0"/>
        <v>39</v>
      </c>
      <c r="H17" s="912">
        <f t="shared" si="1"/>
        <v>39</v>
      </c>
    </row>
    <row r="18" spans="1:8">
      <c r="A18" s="367" t="s">
        <v>5998</v>
      </c>
      <c r="B18" s="810" t="s">
        <v>5999</v>
      </c>
      <c r="C18" s="232"/>
      <c r="D18" s="231"/>
      <c r="E18" s="232">
        <v>51</v>
      </c>
      <c r="F18" s="232">
        <v>51</v>
      </c>
      <c r="G18" s="912">
        <f t="shared" si="0"/>
        <v>51</v>
      </c>
      <c r="H18" s="912">
        <f t="shared" si="1"/>
        <v>51</v>
      </c>
    </row>
    <row r="19" spans="1:8">
      <c r="A19" s="372" t="s">
        <v>6000</v>
      </c>
      <c r="B19" s="810" t="s">
        <v>6001</v>
      </c>
      <c r="C19" s="232"/>
      <c r="D19" s="231"/>
      <c r="E19" s="232">
        <v>3</v>
      </c>
      <c r="F19" s="232">
        <v>3</v>
      </c>
      <c r="G19" s="912">
        <f t="shared" si="0"/>
        <v>3</v>
      </c>
      <c r="H19" s="912">
        <f t="shared" si="1"/>
        <v>3</v>
      </c>
    </row>
    <row r="20" spans="1:8" ht="25.5">
      <c r="A20" s="47" t="s">
        <v>2309</v>
      </c>
      <c r="B20" s="353" t="s">
        <v>1812</v>
      </c>
      <c r="C20" s="232"/>
      <c r="D20" s="231"/>
      <c r="E20" s="232"/>
      <c r="F20" s="232"/>
      <c r="G20" s="912">
        <f t="shared" si="0"/>
        <v>0</v>
      </c>
      <c r="H20" s="912">
        <f t="shared" si="1"/>
        <v>0</v>
      </c>
    </row>
    <row r="21" spans="1:8" ht="25.5">
      <c r="A21" s="373" t="s">
        <v>4434</v>
      </c>
      <c r="B21" s="374" t="s">
        <v>1813</v>
      </c>
      <c r="C21" s="232"/>
      <c r="D21" s="376"/>
      <c r="E21" s="375"/>
      <c r="F21" s="375"/>
      <c r="G21" s="912">
        <f t="shared" si="0"/>
        <v>0</v>
      </c>
      <c r="H21" s="912">
        <f t="shared" si="1"/>
        <v>0</v>
      </c>
    </row>
    <row r="22" spans="1:8" s="12" customFormat="1">
      <c r="A22" s="367" t="s">
        <v>5996</v>
      </c>
      <c r="B22" s="368" t="s">
        <v>4031</v>
      </c>
      <c r="C22" s="232"/>
      <c r="D22" s="232"/>
      <c r="E22" s="232">
        <v>1</v>
      </c>
      <c r="F22" s="232">
        <v>1</v>
      </c>
      <c r="G22" s="912">
        <f t="shared" si="0"/>
        <v>1</v>
      </c>
      <c r="H22" s="912">
        <f t="shared" si="1"/>
        <v>1</v>
      </c>
    </row>
    <row r="23" spans="1:8" s="12" customFormat="1" ht="25.5">
      <c r="A23" s="378" t="s">
        <v>1001</v>
      </c>
      <c r="B23" s="379" t="s">
        <v>1422</v>
      </c>
      <c r="C23" s="232"/>
      <c r="D23" s="381"/>
      <c r="E23" s="380">
        <v>72</v>
      </c>
      <c r="F23" s="380">
        <v>72</v>
      </c>
      <c r="G23" s="1074">
        <f t="shared" si="0"/>
        <v>72</v>
      </c>
      <c r="H23" s="1074">
        <f t="shared" si="1"/>
        <v>72</v>
      </c>
    </row>
    <row r="24" spans="1:8" s="12" customFormat="1">
      <c r="A24" s="50" t="s">
        <v>5980</v>
      </c>
      <c r="B24" s="383" t="s">
        <v>5981</v>
      </c>
      <c r="C24" s="232"/>
      <c r="D24" s="1075"/>
      <c r="E24" s="232">
        <v>18</v>
      </c>
      <c r="F24" s="232">
        <v>18</v>
      </c>
      <c r="G24" s="1074">
        <f t="shared" si="0"/>
        <v>18</v>
      </c>
      <c r="H24" s="1074">
        <f t="shared" si="1"/>
        <v>18</v>
      </c>
    </row>
    <row r="25" spans="1:8" ht="25.5">
      <c r="A25" s="378" t="s">
        <v>2720</v>
      </c>
      <c r="B25" s="379" t="s">
        <v>7116</v>
      </c>
      <c r="C25" s="232"/>
      <c r="D25" s="381"/>
      <c r="E25" s="380">
        <v>2</v>
      </c>
      <c r="F25" s="380">
        <v>2</v>
      </c>
      <c r="G25" s="912">
        <f t="shared" si="0"/>
        <v>2</v>
      </c>
      <c r="H25" s="912">
        <f t="shared" si="1"/>
        <v>2</v>
      </c>
    </row>
    <row r="26" spans="1:8">
      <c r="A26" s="50" t="s">
        <v>5984</v>
      </c>
      <c r="B26" s="383" t="s">
        <v>7617</v>
      </c>
      <c r="C26" s="232"/>
      <c r="D26" s="1181"/>
      <c r="E26" s="232">
        <v>2</v>
      </c>
      <c r="F26" s="232">
        <v>2</v>
      </c>
      <c r="G26" s="1180">
        <f t="shared" si="0"/>
        <v>2</v>
      </c>
      <c r="H26" s="1180">
        <f t="shared" si="1"/>
        <v>2</v>
      </c>
    </row>
    <row r="27" spans="1:8">
      <c r="A27" s="50"/>
      <c r="B27" s="383"/>
      <c r="C27" s="232"/>
      <c r="D27" s="231"/>
      <c r="E27" s="232"/>
      <c r="F27" s="232"/>
      <c r="G27" s="912">
        <f t="shared" si="0"/>
        <v>0</v>
      </c>
      <c r="H27" s="912">
        <f t="shared" si="1"/>
        <v>0</v>
      </c>
    </row>
    <row r="28" spans="1:8" ht="22.5" customHeight="1">
      <c r="A28" s="1491" t="s">
        <v>2777</v>
      </c>
      <c r="B28" s="1492"/>
      <c r="C28" s="260">
        <f>SUM(C13:C27)</f>
        <v>0</v>
      </c>
      <c r="D28" s="260">
        <f>SUM(D13:D27)</f>
        <v>0</v>
      </c>
      <c r="E28" s="260">
        <f>SUM(E13:E27)</f>
        <v>12352</v>
      </c>
      <c r="F28" s="260">
        <f>SUM(F13:F27)</f>
        <v>12352</v>
      </c>
      <c r="G28" s="912">
        <f t="shared" si="0"/>
        <v>12352</v>
      </c>
      <c r="H28" s="912">
        <f t="shared" si="1"/>
        <v>12352</v>
      </c>
    </row>
    <row r="29" spans="1:8" ht="15">
      <c r="A29" s="342" t="s">
        <v>3975</v>
      </c>
      <c r="B29" s="343"/>
      <c r="C29" s="384"/>
      <c r="D29" s="384"/>
      <c r="E29" s="1256"/>
      <c r="F29" s="384"/>
      <c r="G29" s="912">
        <f t="shared" si="0"/>
        <v>0</v>
      </c>
      <c r="H29" s="912">
        <f t="shared" si="1"/>
        <v>0</v>
      </c>
    </row>
    <row r="30" spans="1:8" ht="15">
      <c r="A30" s="341" t="s">
        <v>3976</v>
      </c>
      <c r="B30" s="332" t="s">
        <v>3977</v>
      </c>
      <c r="C30" s="96"/>
      <c r="D30" s="96"/>
      <c r="E30" s="1257"/>
      <c r="F30" s="156"/>
      <c r="G30" s="912">
        <f t="shared" si="0"/>
        <v>0</v>
      </c>
      <c r="H30" s="912">
        <f t="shared" si="1"/>
        <v>0</v>
      </c>
    </row>
    <row r="31" spans="1:8" ht="15">
      <c r="A31" s="341" t="s">
        <v>3978</v>
      </c>
      <c r="B31" s="332" t="s">
        <v>3979</v>
      </c>
      <c r="C31" s="96"/>
      <c r="D31" s="96"/>
      <c r="E31" s="1257"/>
      <c r="F31" s="156"/>
      <c r="G31" s="912">
        <f t="shared" si="0"/>
        <v>0</v>
      </c>
      <c r="H31" s="912">
        <f t="shared" si="1"/>
        <v>0</v>
      </c>
    </row>
    <row r="32" spans="1:8" ht="15">
      <c r="A32" s="341" t="s">
        <v>3980</v>
      </c>
      <c r="B32" s="332" t="s">
        <v>3981</v>
      </c>
      <c r="C32" s="96"/>
      <c r="D32" s="96"/>
      <c r="E32" s="1257"/>
      <c r="F32" s="156"/>
      <c r="G32" s="912">
        <f t="shared" si="0"/>
        <v>0</v>
      </c>
      <c r="H32" s="912">
        <f t="shared" si="1"/>
        <v>0</v>
      </c>
    </row>
    <row r="33" spans="1:8" ht="15" customHeight="1">
      <c r="A33" s="341" t="s">
        <v>4477</v>
      </c>
      <c r="B33" s="332" t="s">
        <v>3982</v>
      </c>
      <c r="C33" s="96"/>
      <c r="D33" s="96"/>
      <c r="E33" s="1257"/>
      <c r="F33" s="156"/>
      <c r="G33" s="912">
        <f t="shared" si="0"/>
        <v>0</v>
      </c>
      <c r="H33" s="912">
        <f t="shared" si="1"/>
        <v>0</v>
      </c>
    </row>
    <row r="34" spans="1:8" ht="15">
      <c r="A34" s="341" t="s">
        <v>3983</v>
      </c>
      <c r="B34" s="332" t="s">
        <v>3984</v>
      </c>
      <c r="C34" s="96"/>
      <c r="D34" s="96"/>
      <c r="E34" s="1257"/>
      <c r="F34" s="156"/>
      <c r="G34" s="912">
        <f t="shared" si="0"/>
        <v>0</v>
      </c>
      <c r="H34" s="912">
        <f t="shared" si="1"/>
        <v>0</v>
      </c>
    </row>
    <row r="35" spans="1:8" ht="15.75" customHeight="1">
      <c r="A35" s="341" t="s">
        <v>3985</v>
      </c>
      <c r="B35" s="332" t="s">
        <v>3986</v>
      </c>
      <c r="C35" s="96"/>
      <c r="D35" s="96"/>
      <c r="E35" s="1257"/>
      <c r="F35" s="156"/>
      <c r="G35" s="912">
        <f t="shared" si="0"/>
        <v>0</v>
      </c>
      <c r="H35" s="912">
        <f t="shared" si="1"/>
        <v>0</v>
      </c>
    </row>
    <row r="36" spans="1:8" ht="17.25" customHeight="1">
      <c r="A36" s="341" t="s">
        <v>3987</v>
      </c>
      <c r="B36" s="332" t="s">
        <v>3988</v>
      </c>
      <c r="C36" s="96"/>
      <c r="D36" s="96"/>
      <c r="E36" s="1257"/>
      <c r="F36" s="156"/>
      <c r="G36" s="912">
        <f t="shared" si="0"/>
        <v>0</v>
      </c>
      <c r="H36" s="912">
        <f t="shared" si="1"/>
        <v>0</v>
      </c>
    </row>
    <row r="37" spans="1:8" ht="12.75" customHeight="1">
      <c r="A37" s="341" t="s">
        <v>3989</v>
      </c>
      <c r="B37" s="332" t="s">
        <v>3990</v>
      </c>
      <c r="C37" s="96"/>
      <c r="D37" s="96"/>
      <c r="E37" s="1257"/>
      <c r="F37" s="156"/>
      <c r="G37" s="912">
        <f t="shared" si="0"/>
        <v>0</v>
      </c>
      <c r="H37" s="912">
        <f t="shared" si="1"/>
        <v>0</v>
      </c>
    </row>
    <row r="38" spans="1:8" ht="15">
      <c r="A38" s="341" t="s">
        <v>3991</v>
      </c>
      <c r="B38" s="332" t="s">
        <v>3992</v>
      </c>
      <c r="C38" s="96"/>
      <c r="D38" s="96"/>
      <c r="E38" s="1257"/>
      <c r="F38" s="156"/>
      <c r="G38" s="912">
        <f t="shared" si="0"/>
        <v>0</v>
      </c>
      <c r="H38" s="912">
        <f t="shared" si="1"/>
        <v>0</v>
      </c>
    </row>
    <row r="39" spans="1:8" ht="10.5" customHeight="1">
      <c r="A39" s="341" t="s">
        <v>3993</v>
      </c>
      <c r="B39" s="332" t="s">
        <v>3994</v>
      </c>
      <c r="C39" s="96"/>
      <c r="D39" s="96"/>
      <c r="E39" s="1257"/>
      <c r="F39" s="156"/>
      <c r="G39" s="912">
        <f t="shared" si="0"/>
        <v>0</v>
      </c>
      <c r="H39" s="912">
        <f t="shared" si="1"/>
        <v>0</v>
      </c>
    </row>
    <row r="40" spans="1:8" ht="16.5" customHeight="1">
      <c r="A40" s="341" t="s">
        <v>3995</v>
      </c>
      <c r="B40" s="332" t="s">
        <v>3996</v>
      </c>
      <c r="C40" s="96"/>
      <c r="D40" s="96"/>
      <c r="E40" s="1257"/>
      <c r="F40" s="156"/>
      <c r="G40" s="912">
        <f t="shared" si="0"/>
        <v>0</v>
      </c>
      <c r="H40" s="912">
        <f t="shared" si="1"/>
        <v>0</v>
      </c>
    </row>
    <row r="41" spans="1:8" ht="21.75" customHeight="1">
      <c r="A41" s="341" t="s">
        <v>3997</v>
      </c>
      <c r="B41" s="332" t="s">
        <v>3998</v>
      </c>
      <c r="C41" s="96"/>
      <c r="D41" s="96"/>
      <c r="E41" s="1257"/>
      <c r="F41" s="156"/>
      <c r="G41" s="912">
        <f t="shared" si="0"/>
        <v>0</v>
      </c>
      <c r="H41" s="912">
        <f t="shared" si="1"/>
        <v>0</v>
      </c>
    </row>
    <row r="42" spans="1:8" ht="18" customHeight="1">
      <c r="A42" s="812" t="s">
        <v>3999</v>
      </c>
      <c r="B42" s="814"/>
      <c r="C42" s="438">
        <f>SUM(C30:C41)</f>
        <v>0</v>
      </c>
      <c r="D42" s="438">
        <f>SUM(D30:D41)</f>
        <v>0</v>
      </c>
      <c r="E42" s="438">
        <f>SUM(E30:E41)</f>
        <v>0</v>
      </c>
      <c r="F42" s="438">
        <f>SUM(F30:F41)</f>
        <v>0</v>
      </c>
      <c r="G42" s="912">
        <f t="shared" si="0"/>
        <v>0</v>
      </c>
      <c r="H42" s="912">
        <f t="shared" si="1"/>
        <v>0</v>
      </c>
    </row>
    <row r="43" spans="1:8" ht="21" customHeight="1">
      <c r="A43" s="235" t="s">
        <v>4000</v>
      </c>
      <c r="B43" s="815"/>
      <c r="C43" s="246">
        <f>SUM(C28+C42)</f>
        <v>0</v>
      </c>
      <c r="D43" s="246">
        <f>SUM(D28+D42)</f>
        <v>0</v>
      </c>
      <c r="E43" s="246">
        <f>SUM(E28+E42)</f>
        <v>12352</v>
      </c>
      <c r="F43" s="246">
        <f>SUM(F28+F42)</f>
        <v>12352</v>
      </c>
      <c r="G43" s="912">
        <f t="shared" si="0"/>
        <v>12352</v>
      </c>
      <c r="H43" s="912">
        <f t="shared" si="1"/>
        <v>12352</v>
      </c>
    </row>
    <row r="44" spans="1:8" ht="18.75" customHeight="1">
      <c r="A44" s="1448" t="s">
        <v>4001</v>
      </c>
      <c r="B44" s="1448"/>
      <c r="C44" s="1448"/>
      <c r="D44" s="1448"/>
      <c r="E44" s="1448"/>
      <c r="F44" s="1448"/>
      <c r="G44" s="1448"/>
      <c r="H44" s="1448"/>
    </row>
    <row r="45" spans="1:8" ht="28.5" customHeight="1">
      <c r="A45" s="1448" t="s">
        <v>4050</v>
      </c>
      <c r="B45" s="1448"/>
      <c r="C45" s="1448"/>
      <c r="D45" s="1448"/>
      <c r="E45" s="1448"/>
      <c r="F45" s="1448"/>
      <c r="G45" s="1448"/>
      <c r="H45" s="1448"/>
    </row>
    <row r="46" spans="1:8" ht="15">
      <c r="A46" s="6"/>
      <c r="B46" s="350"/>
      <c r="C46" s="350"/>
      <c r="D46" s="350"/>
      <c r="E46" s="19"/>
      <c r="F46" s="19"/>
      <c r="G46" s="16"/>
      <c r="H46" s="19"/>
    </row>
  </sheetData>
  <mergeCells count="9">
    <mergeCell ref="G7:H7"/>
    <mergeCell ref="C2:D2"/>
    <mergeCell ref="A45:H45"/>
    <mergeCell ref="A7:A8"/>
    <mergeCell ref="B7:B8"/>
    <mergeCell ref="A44:H44"/>
    <mergeCell ref="A28:B28"/>
    <mergeCell ref="C7:D7"/>
    <mergeCell ref="E7:F7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39"/>
  <sheetViews>
    <sheetView topLeftCell="A98" workbookViewId="0">
      <selection activeCell="I105" sqref="I105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3" width="9.5703125" style="11" customWidth="1"/>
    <col min="4" max="4" width="9.140625" style="11"/>
    <col min="5" max="6" width="9" style="11" customWidth="1"/>
    <col min="7" max="16384" width="9.140625" style="11"/>
  </cols>
  <sheetData>
    <row r="1" spans="1:8" ht="15.75">
      <c r="A1" s="100"/>
      <c r="B1" s="101" t="s">
        <v>1240</v>
      </c>
      <c r="C1" s="642" t="s">
        <v>4076</v>
      </c>
      <c r="D1" s="643"/>
      <c r="E1" s="643"/>
      <c r="F1" s="644"/>
      <c r="G1" s="645"/>
      <c r="H1" s="728"/>
    </row>
    <row r="2" spans="1:8" ht="14.25">
      <c r="A2" s="100"/>
      <c r="B2" s="101" t="s">
        <v>1242</v>
      </c>
      <c r="C2" s="1493">
        <v>6113079</v>
      </c>
      <c r="D2" s="1494"/>
      <c r="E2" s="644"/>
      <c r="F2" s="644"/>
      <c r="G2" s="645"/>
      <c r="H2" s="728"/>
    </row>
    <row r="3" spans="1:8">
      <c r="A3" s="100"/>
      <c r="B3" s="101"/>
      <c r="C3" s="1118" t="s">
        <v>7788</v>
      </c>
      <c r="D3" s="1258"/>
      <c r="E3" s="644"/>
      <c r="F3" s="644"/>
      <c r="G3" s="645"/>
      <c r="H3" s="728"/>
    </row>
    <row r="4" spans="1:8" ht="14.25">
      <c r="A4" s="100"/>
      <c r="B4" s="101" t="s">
        <v>1244</v>
      </c>
      <c r="C4" s="646" t="s">
        <v>1230</v>
      </c>
      <c r="D4" s="647"/>
      <c r="E4" s="647"/>
      <c r="F4" s="647"/>
      <c r="G4" s="648"/>
      <c r="H4" s="728"/>
    </row>
    <row r="5" spans="1:8" ht="15.75">
      <c r="A5" s="100"/>
      <c r="B5" s="101" t="s">
        <v>4077</v>
      </c>
      <c r="C5" s="729" t="s">
        <v>6978</v>
      </c>
      <c r="D5" s="730"/>
      <c r="E5" s="730"/>
      <c r="F5" s="647"/>
      <c r="G5" s="648"/>
      <c r="H5" s="728"/>
    </row>
    <row r="6" spans="1:8" ht="15.75" customHeight="1">
      <c r="A6" s="273"/>
      <c r="B6" s="273"/>
      <c r="C6" s="732" t="s">
        <v>1814</v>
      </c>
      <c r="D6" s="732"/>
      <c r="E6" s="732"/>
      <c r="F6" s="728"/>
      <c r="G6" s="731"/>
      <c r="H6" s="731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5.7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1211" t="s">
        <v>7590</v>
      </c>
      <c r="H8" s="1211" t="s">
        <v>7787</v>
      </c>
    </row>
    <row r="9" spans="1:8" ht="45.7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10.5" customHeight="1">
      <c r="A10" s="47"/>
      <c r="B10" s="48"/>
      <c r="C10" s="248"/>
      <c r="D10" s="248"/>
      <c r="E10" s="248"/>
      <c r="F10" s="248"/>
      <c r="G10" s="146"/>
      <c r="H10" s="146"/>
    </row>
    <row r="11" spans="1:8" ht="13.5" customHeight="1">
      <c r="A11" s="47"/>
      <c r="B11" s="48"/>
      <c r="C11" s="248"/>
      <c r="D11" s="248"/>
      <c r="E11" s="248"/>
      <c r="F11" s="248"/>
      <c r="G11" s="146"/>
      <c r="H11" s="146"/>
    </row>
    <row r="12" spans="1:8" ht="20.25" customHeight="1">
      <c r="A12" s="47"/>
      <c r="B12" s="354" t="s">
        <v>4460</v>
      </c>
      <c r="C12" s="248"/>
      <c r="D12" s="248"/>
      <c r="E12" s="248"/>
      <c r="F12" s="248"/>
      <c r="G12" s="146"/>
      <c r="H12" s="146"/>
    </row>
    <row r="13" spans="1:8" ht="18" customHeight="1">
      <c r="A13" s="367" t="s">
        <v>2427</v>
      </c>
      <c r="B13" s="360" t="s">
        <v>2428</v>
      </c>
      <c r="C13" s="232">
        <v>11083</v>
      </c>
      <c r="D13" s="232">
        <v>11083</v>
      </c>
      <c r="E13" s="232">
        <v>12490</v>
      </c>
      <c r="F13" s="232">
        <v>12490</v>
      </c>
      <c r="G13" s="146">
        <f t="shared" ref="G13:G44" si="0">C13+E13</f>
        <v>23573</v>
      </c>
      <c r="H13" s="146">
        <f t="shared" ref="H13:H44" si="1">D13+F13</f>
        <v>23573</v>
      </c>
    </row>
    <row r="14" spans="1:8" ht="25.5">
      <c r="A14" s="367" t="s">
        <v>2429</v>
      </c>
      <c r="B14" s="360" t="s">
        <v>2430</v>
      </c>
      <c r="C14" s="232">
        <v>0</v>
      </c>
      <c r="D14" s="232">
        <v>0</v>
      </c>
      <c r="E14" s="232">
        <v>0</v>
      </c>
      <c r="F14" s="232">
        <v>0</v>
      </c>
      <c r="G14" s="912">
        <f t="shared" si="0"/>
        <v>0</v>
      </c>
      <c r="H14" s="912">
        <f t="shared" si="1"/>
        <v>0</v>
      </c>
    </row>
    <row r="15" spans="1:8">
      <c r="A15" s="367" t="s">
        <v>2431</v>
      </c>
      <c r="B15" s="368" t="s">
        <v>2432</v>
      </c>
      <c r="C15" s="232"/>
      <c r="D15" s="232"/>
      <c r="E15" s="232"/>
      <c r="F15" s="232"/>
      <c r="G15" s="912">
        <f t="shared" si="0"/>
        <v>0</v>
      </c>
      <c r="H15" s="912">
        <f t="shared" si="1"/>
        <v>0</v>
      </c>
    </row>
    <row r="16" spans="1:8">
      <c r="A16" s="367" t="s">
        <v>2433</v>
      </c>
      <c r="B16" s="368" t="s">
        <v>2434</v>
      </c>
      <c r="C16" s="232"/>
      <c r="D16" s="232"/>
      <c r="E16" s="232"/>
      <c r="F16" s="232"/>
      <c r="G16" s="912">
        <f t="shared" si="0"/>
        <v>0</v>
      </c>
      <c r="H16" s="912">
        <f t="shared" si="1"/>
        <v>0</v>
      </c>
    </row>
    <row r="17" spans="1:8">
      <c r="A17" s="367" t="s">
        <v>2436</v>
      </c>
      <c r="B17" s="360" t="s">
        <v>2437</v>
      </c>
      <c r="C17" s="232">
        <v>88</v>
      </c>
      <c r="D17" s="232">
        <v>88</v>
      </c>
      <c r="E17" s="232">
        <v>3</v>
      </c>
      <c r="F17" s="232">
        <v>3</v>
      </c>
      <c r="G17" s="912">
        <f t="shared" si="0"/>
        <v>91</v>
      </c>
      <c r="H17" s="912">
        <f t="shared" si="1"/>
        <v>91</v>
      </c>
    </row>
    <row r="18" spans="1:8" ht="25.5">
      <c r="A18" s="367" t="s">
        <v>2438</v>
      </c>
      <c r="B18" s="360" t="s">
        <v>2439</v>
      </c>
      <c r="C18" s="232"/>
      <c r="D18" s="232"/>
      <c r="E18" s="232">
        <v>18</v>
      </c>
      <c r="F18" s="232">
        <v>18</v>
      </c>
      <c r="G18" s="912">
        <f t="shared" si="0"/>
        <v>18</v>
      </c>
      <c r="H18" s="912">
        <f t="shared" si="1"/>
        <v>18</v>
      </c>
    </row>
    <row r="19" spans="1:8" ht="25.5">
      <c r="A19" s="367" t="s">
        <v>2440</v>
      </c>
      <c r="B19" s="360" t="s">
        <v>2441</v>
      </c>
      <c r="C19" s="232"/>
      <c r="D19" s="232"/>
      <c r="E19" s="232">
        <v>2</v>
      </c>
      <c r="F19" s="232">
        <v>2</v>
      </c>
      <c r="G19" s="912">
        <f t="shared" si="0"/>
        <v>2</v>
      </c>
      <c r="H19" s="912">
        <f t="shared" si="1"/>
        <v>2</v>
      </c>
    </row>
    <row r="20" spans="1:8">
      <c r="A20" s="367" t="s">
        <v>2442</v>
      </c>
      <c r="B20" s="368" t="s">
        <v>2443</v>
      </c>
      <c r="C20" s="232"/>
      <c r="D20" s="232"/>
      <c r="E20" s="232">
        <v>1</v>
      </c>
      <c r="F20" s="232">
        <v>1</v>
      </c>
      <c r="G20" s="912">
        <f t="shared" si="0"/>
        <v>1</v>
      </c>
      <c r="H20" s="912">
        <f t="shared" si="1"/>
        <v>1</v>
      </c>
    </row>
    <row r="21" spans="1:8">
      <c r="A21" s="367" t="s">
        <v>2444</v>
      </c>
      <c r="B21" s="360" t="s">
        <v>2445</v>
      </c>
      <c r="C21" s="232"/>
      <c r="D21" s="232"/>
      <c r="E21" s="232"/>
      <c r="F21" s="232"/>
      <c r="G21" s="912">
        <f t="shared" si="0"/>
        <v>0</v>
      </c>
      <c r="H21" s="912">
        <f t="shared" si="1"/>
        <v>0</v>
      </c>
    </row>
    <row r="22" spans="1:8">
      <c r="A22" s="367" t="s">
        <v>2446</v>
      </c>
      <c r="B22" s="360" t="s">
        <v>2447</v>
      </c>
      <c r="C22" s="232"/>
      <c r="D22" s="232"/>
      <c r="E22" s="232"/>
      <c r="F22" s="232"/>
      <c r="G22" s="912">
        <f t="shared" si="0"/>
        <v>0</v>
      </c>
      <c r="H22" s="912">
        <f t="shared" si="1"/>
        <v>0</v>
      </c>
    </row>
    <row r="23" spans="1:8" ht="25.5">
      <c r="A23" s="367" t="s">
        <v>2448</v>
      </c>
      <c r="B23" s="360" t="s">
        <v>2449</v>
      </c>
      <c r="C23" s="232">
        <v>918</v>
      </c>
      <c r="D23" s="232">
        <v>918</v>
      </c>
      <c r="E23" s="232">
        <v>131</v>
      </c>
      <c r="F23" s="232">
        <v>131</v>
      </c>
      <c r="G23" s="912">
        <f t="shared" si="0"/>
        <v>1049</v>
      </c>
      <c r="H23" s="912">
        <f t="shared" si="1"/>
        <v>1049</v>
      </c>
    </row>
    <row r="24" spans="1:8">
      <c r="A24" s="367" t="s">
        <v>5996</v>
      </c>
      <c r="B24" s="368" t="s">
        <v>4031</v>
      </c>
      <c r="C24" s="232"/>
      <c r="D24" s="232"/>
      <c r="E24" s="232">
        <v>269</v>
      </c>
      <c r="F24" s="232">
        <v>269</v>
      </c>
      <c r="G24" s="912">
        <f t="shared" si="0"/>
        <v>269</v>
      </c>
      <c r="H24" s="912">
        <f t="shared" si="1"/>
        <v>269</v>
      </c>
    </row>
    <row r="25" spans="1:8">
      <c r="A25" s="367" t="s">
        <v>2450</v>
      </c>
      <c r="B25" s="368" t="s">
        <v>2451</v>
      </c>
      <c r="C25" s="232"/>
      <c r="D25" s="232"/>
      <c r="E25" s="232">
        <v>9</v>
      </c>
      <c r="F25" s="232">
        <v>9</v>
      </c>
      <c r="G25" s="912">
        <f t="shared" si="0"/>
        <v>9</v>
      </c>
      <c r="H25" s="912">
        <f t="shared" si="1"/>
        <v>9</v>
      </c>
    </row>
    <row r="26" spans="1:8">
      <c r="A26" s="367" t="s">
        <v>5998</v>
      </c>
      <c r="B26" s="360" t="s">
        <v>5999</v>
      </c>
      <c r="C26" s="232"/>
      <c r="D26" s="232"/>
      <c r="E26" s="232">
        <v>424</v>
      </c>
      <c r="F26" s="232">
        <v>424</v>
      </c>
      <c r="G26" s="912">
        <f t="shared" si="0"/>
        <v>424</v>
      </c>
      <c r="H26" s="912">
        <f t="shared" si="1"/>
        <v>424</v>
      </c>
    </row>
    <row r="27" spans="1:8" ht="25.5">
      <c r="A27" s="367" t="s">
        <v>2452</v>
      </c>
      <c r="B27" s="360" t="s">
        <v>2453</v>
      </c>
      <c r="C27" s="232">
        <v>7</v>
      </c>
      <c r="D27" s="232">
        <v>7</v>
      </c>
      <c r="E27" s="232">
        <v>3056</v>
      </c>
      <c r="F27" s="232">
        <v>3056</v>
      </c>
      <c r="G27" s="912">
        <f t="shared" si="0"/>
        <v>3063</v>
      </c>
      <c r="H27" s="912">
        <f t="shared" si="1"/>
        <v>3063</v>
      </c>
    </row>
    <row r="28" spans="1:8">
      <c r="A28" s="367" t="s">
        <v>2419</v>
      </c>
      <c r="B28" s="360" t="s">
        <v>2454</v>
      </c>
      <c r="C28" s="232"/>
      <c r="D28" s="232"/>
      <c r="E28" s="232"/>
      <c r="F28" s="232"/>
      <c r="G28" s="912">
        <f t="shared" si="0"/>
        <v>0</v>
      </c>
      <c r="H28" s="912">
        <f t="shared" si="1"/>
        <v>0</v>
      </c>
    </row>
    <row r="29" spans="1:8" ht="25.5">
      <c r="A29" s="367" t="s">
        <v>2455</v>
      </c>
      <c r="B29" s="360" t="s">
        <v>2456</v>
      </c>
      <c r="C29" s="232">
        <v>1</v>
      </c>
      <c r="D29" s="232">
        <v>0</v>
      </c>
      <c r="E29" s="232"/>
      <c r="F29" s="232"/>
      <c r="G29" s="912">
        <f t="shared" si="0"/>
        <v>1</v>
      </c>
      <c r="H29" s="912">
        <f t="shared" si="1"/>
        <v>0</v>
      </c>
    </row>
    <row r="30" spans="1:8" ht="25.5">
      <c r="A30" s="367" t="s">
        <v>2701</v>
      </c>
      <c r="B30" s="360" t="s">
        <v>2457</v>
      </c>
      <c r="C30" s="232">
        <v>49</v>
      </c>
      <c r="D30" s="232">
        <v>49</v>
      </c>
      <c r="E30" s="232">
        <v>848</v>
      </c>
      <c r="F30" s="232">
        <v>848</v>
      </c>
      <c r="G30" s="912">
        <f t="shared" si="0"/>
        <v>897</v>
      </c>
      <c r="H30" s="912">
        <f t="shared" si="1"/>
        <v>897</v>
      </c>
    </row>
    <row r="31" spans="1:8" ht="25.5">
      <c r="A31" s="367" t="s">
        <v>2460</v>
      </c>
      <c r="B31" s="360" t="s">
        <v>2461</v>
      </c>
      <c r="C31" s="232"/>
      <c r="D31" s="232"/>
      <c r="E31" s="232"/>
      <c r="F31" s="232"/>
      <c r="G31" s="912">
        <f t="shared" si="0"/>
        <v>0</v>
      </c>
      <c r="H31" s="912">
        <f t="shared" si="1"/>
        <v>0</v>
      </c>
    </row>
    <row r="32" spans="1:8" ht="25.5">
      <c r="A32" s="367" t="s">
        <v>2710</v>
      </c>
      <c r="B32" s="360" t="s">
        <v>4059</v>
      </c>
      <c r="C32" s="232"/>
      <c r="D32" s="232"/>
      <c r="E32" s="232">
        <v>2</v>
      </c>
      <c r="F32" s="232">
        <v>2</v>
      </c>
      <c r="G32" s="912">
        <f t="shared" si="0"/>
        <v>2</v>
      </c>
      <c r="H32" s="912">
        <f t="shared" si="1"/>
        <v>2</v>
      </c>
    </row>
    <row r="33" spans="1:8" ht="38.25">
      <c r="A33" s="367" t="s">
        <v>2712</v>
      </c>
      <c r="B33" s="360" t="s">
        <v>991</v>
      </c>
      <c r="C33" s="232">
        <v>10</v>
      </c>
      <c r="D33" s="232">
        <v>10</v>
      </c>
      <c r="E33" s="232">
        <v>195</v>
      </c>
      <c r="F33" s="232">
        <v>195</v>
      </c>
      <c r="G33" s="912">
        <f t="shared" si="0"/>
        <v>205</v>
      </c>
      <c r="H33" s="912">
        <f t="shared" si="1"/>
        <v>205</v>
      </c>
    </row>
    <row r="34" spans="1:8" ht="25.5">
      <c r="A34" s="367" t="s">
        <v>4422</v>
      </c>
      <c r="B34" s="360" t="s">
        <v>2872</v>
      </c>
      <c r="C34" s="232">
        <v>20</v>
      </c>
      <c r="D34" s="232">
        <v>20</v>
      </c>
      <c r="E34" s="232">
        <v>13755</v>
      </c>
      <c r="F34" s="232">
        <v>13755</v>
      </c>
      <c r="G34" s="912">
        <f t="shared" si="0"/>
        <v>13775</v>
      </c>
      <c r="H34" s="912">
        <f t="shared" si="1"/>
        <v>13775</v>
      </c>
    </row>
    <row r="35" spans="1:8" ht="25.5">
      <c r="A35" s="367" t="s">
        <v>2714</v>
      </c>
      <c r="B35" s="360" t="s">
        <v>2715</v>
      </c>
      <c r="C35" s="232">
        <v>11</v>
      </c>
      <c r="D35" s="232">
        <v>11</v>
      </c>
      <c r="E35" s="232">
        <v>3056</v>
      </c>
      <c r="F35" s="232">
        <v>3056</v>
      </c>
      <c r="G35" s="912">
        <f t="shared" si="0"/>
        <v>3067</v>
      </c>
      <c r="H35" s="912">
        <f t="shared" si="1"/>
        <v>3067</v>
      </c>
    </row>
    <row r="36" spans="1:8" ht="25.5">
      <c r="A36" s="367" t="s">
        <v>2716</v>
      </c>
      <c r="B36" s="360" t="s">
        <v>2717</v>
      </c>
      <c r="C36" s="232">
        <v>185</v>
      </c>
      <c r="D36" s="232">
        <v>185</v>
      </c>
      <c r="E36" s="232">
        <v>17321</v>
      </c>
      <c r="F36" s="232">
        <v>17321</v>
      </c>
      <c r="G36" s="912">
        <f t="shared" si="0"/>
        <v>17506</v>
      </c>
      <c r="H36" s="912">
        <f t="shared" si="1"/>
        <v>17506</v>
      </c>
    </row>
    <row r="37" spans="1:8" ht="38.25">
      <c r="A37" s="367" t="s">
        <v>2718</v>
      </c>
      <c r="B37" s="360" t="s">
        <v>2719</v>
      </c>
      <c r="C37" s="232">
        <v>189</v>
      </c>
      <c r="D37" s="232">
        <v>189</v>
      </c>
      <c r="E37" s="232">
        <v>16877</v>
      </c>
      <c r="F37" s="232">
        <v>16877</v>
      </c>
      <c r="G37" s="912">
        <f t="shared" si="0"/>
        <v>17066</v>
      </c>
      <c r="H37" s="912">
        <f t="shared" si="1"/>
        <v>17066</v>
      </c>
    </row>
    <row r="38" spans="1:8" ht="25.5">
      <c r="A38" s="367" t="s">
        <v>4432</v>
      </c>
      <c r="B38" s="360" t="s">
        <v>992</v>
      </c>
      <c r="C38" s="232">
        <v>3</v>
      </c>
      <c r="D38" s="232">
        <v>3</v>
      </c>
      <c r="E38" s="232">
        <v>2204</v>
      </c>
      <c r="F38" s="232">
        <v>2204</v>
      </c>
      <c r="G38" s="912">
        <f t="shared" si="0"/>
        <v>2207</v>
      </c>
      <c r="H38" s="912">
        <f t="shared" si="1"/>
        <v>2207</v>
      </c>
    </row>
    <row r="39" spans="1:8" ht="25.5">
      <c r="A39" s="367" t="s">
        <v>2720</v>
      </c>
      <c r="B39" s="360" t="s">
        <v>993</v>
      </c>
      <c r="C39" s="232"/>
      <c r="D39" s="232"/>
      <c r="E39" s="232">
        <v>456</v>
      </c>
      <c r="F39" s="232">
        <v>456</v>
      </c>
      <c r="G39" s="912">
        <f t="shared" si="0"/>
        <v>456</v>
      </c>
      <c r="H39" s="912">
        <f t="shared" si="1"/>
        <v>456</v>
      </c>
    </row>
    <row r="40" spans="1:8" ht="15">
      <c r="A40" s="370" t="s">
        <v>4465</v>
      </c>
      <c r="B40" s="387" t="s">
        <v>4466</v>
      </c>
      <c r="C40" s="232"/>
      <c r="D40" s="232"/>
      <c r="E40" s="1264">
        <v>389</v>
      </c>
      <c r="F40" s="156">
        <v>389</v>
      </c>
      <c r="G40" s="912">
        <f t="shared" si="0"/>
        <v>389</v>
      </c>
      <c r="H40" s="912">
        <f t="shared" si="1"/>
        <v>389</v>
      </c>
    </row>
    <row r="41" spans="1:8" ht="15">
      <c r="A41" s="370" t="s">
        <v>994</v>
      </c>
      <c r="B41" s="360" t="s">
        <v>995</v>
      </c>
      <c r="C41" s="1259">
        <v>25</v>
      </c>
      <c r="D41" s="96">
        <v>25</v>
      </c>
      <c r="E41" s="232"/>
      <c r="F41" s="232"/>
      <c r="G41" s="912">
        <f t="shared" si="0"/>
        <v>25</v>
      </c>
      <c r="H41" s="912">
        <f t="shared" si="1"/>
        <v>25</v>
      </c>
    </row>
    <row r="42" spans="1:8" ht="26.25">
      <c r="A42" s="370" t="s">
        <v>5994</v>
      </c>
      <c r="B42" s="360" t="s">
        <v>5995</v>
      </c>
      <c r="C42" s="232">
        <v>2</v>
      </c>
      <c r="D42" s="232">
        <v>2</v>
      </c>
      <c r="E42" s="1264">
        <v>1941</v>
      </c>
      <c r="F42" s="156">
        <v>1941</v>
      </c>
      <c r="G42" s="912">
        <f t="shared" si="0"/>
        <v>1943</v>
      </c>
      <c r="H42" s="912">
        <f t="shared" si="1"/>
        <v>1943</v>
      </c>
    </row>
    <row r="43" spans="1:8" ht="15">
      <c r="A43" s="370" t="s">
        <v>6000</v>
      </c>
      <c r="B43" s="360" t="s">
        <v>6001</v>
      </c>
      <c r="C43" s="232"/>
      <c r="D43" s="232"/>
      <c r="E43" s="1264">
        <v>393</v>
      </c>
      <c r="F43" s="156">
        <v>393</v>
      </c>
      <c r="G43" s="912">
        <f t="shared" si="0"/>
        <v>393</v>
      </c>
      <c r="H43" s="912">
        <f t="shared" si="1"/>
        <v>393</v>
      </c>
    </row>
    <row r="44" spans="1:8" ht="26.25">
      <c r="A44" s="370" t="s">
        <v>996</v>
      </c>
      <c r="B44" s="360" t="s">
        <v>997</v>
      </c>
      <c r="C44" s="232"/>
      <c r="D44" s="232"/>
      <c r="E44" s="1264">
        <v>7</v>
      </c>
      <c r="F44" s="156">
        <v>7</v>
      </c>
      <c r="G44" s="912">
        <f t="shared" si="0"/>
        <v>7</v>
      </c>
      <c r="H44" s="912">
        <f t="shared" si="1"/>
        <v>7</v>
      </c>
    </row>
    <row r="45" spans="1:8" ht="26.25">
      <c r="A45" s="370" t="s">
        <v>4049</v>
      </c>
      <c r="B45" s="360" t="s">
        <v>998</v>
      </c>
      <c r="C45" s="1259">
        <v>1</v>
      </c>
      <c r="D45" s="96">
        <v>1</v>
      </c>
      <c r="E45" s="1264">
        <v>22</v>
      </c>
      <c r="F45" s="156">
        <v>22</v>
      </c>
      <c r="G45" s="912">
        <f t="shared" ref="G45:G76" si="2">C45+E45</f>
        <v>23</v>
      </c>
      <c r="H45" s="912">
        <f t="shared" ref="H45:H76" si="3">D45+F45</f>
        <v>23</v>
      </c>
    </row>
    <row r="46" spans="1:8" ht="15">
      <c r="A46" s="370" t="s">
        <v>4424</v>
      </c>
      <c r="B46" s="360" t="s">
        <v>999</v>
      </c>
      <c r="C46" s="1259">
        <v>27</v>
      </c>
      <c r="D46" s="96">
        <v>27</v>
      </c>
      <c r="E46" s="1264">
        <v>5455</v>
      </c>
      <c r="F46" s="156">
        <v>5455</v>
      </c>
      <c r="G46" s="912">
        <f t="shared" si="2"/>
        <v>5482</v>
      </c>
      <c r="H46" s="912">
        <f t="shared" si="3"/>
        <v>5482</v>
      </c>
    </row>
    <row r="47" spans="1:8" ht="15">
      <c r="A47" s="370" t="s">
        <v>5984</v>
      </c>
      <c r="B47" s="360" t="s">
        <v>1000</v>
      </c>
      <c r="C47" s="1259">
        <v>5</v>
      </c>
      <c r="D47" s="96">
        <v>5</v>
      </c>
      <c r="E47" s="1264">
        <v>481</v>
      </c>
      <c r="F47" s="156">
        <v>481</v>
      </c>
      <c r="G47" s="912">
        <f t="shared" si="2"/>
        <v>486</v>
      </c>
      <c r="H47" s="912">
        <f t="shared" si="3"/>
        <v>486</v>
      </c>
    </row>
    <row r="48" spans="1:8" ht="26.25">
      <c r="A48" s="370" t="s">
        <v>1001</v>
      </c>
      <c r="B48" s="360" t="s">
        <v>1002</v>
      </c>
      <c r="C48" s="1259"/>
      <c r="D48" s="96"/>
      <c r="E48" s="1264">
        <v>55</v>
      </c>
      <c r="F48" s="156">
        <v>55</v>
      </c>
      <c r="G48" s="912">
        <f t="shared" si="2"/>
        <v>55</v>
      </c>
      <c r="H48" s="912">
        <f t="shared" si="3"/>
        <v>55</v>
      </c>
    </row>
    <row r="49" spans="1:8" ht="15">
      <c r="A49" s="388">
        <v>1111</v>
      </c>
      <c r="B49" s="360" t="s">
        <v>2723</v>
      </c>
      <c r="C49" s="1259">
        <v>7</v>
      </c>
      <c r="D49" s="96">
        <v>7</v>
      </c>
      <c r="E49" s="1264">
        <v>442</v>
      </c>
      <c r="F49" s="156">
        <v>1000</v>
      </c>
      <c r="G49" s="912">
        <f t="shared" si="2"/>
        <v>449</v>
      </c>
      <c r="H49" s="912">
        <f t="shared" si="3"/>
        <v>1007</v>
      </c>
    </row>
    <row r="50" spans="1:8" ht="15">
      <c r="A50" s="370" t="s">
        <v>5982</v>
      </c>
      <c r="B50" s="360" t="s">
        <v>5983</v>
      </c>
      <c r="C50" s="1259">
        <v>1</v>
      </c>
      <c r="D50" s="96">
        <v>1</v>
      </c>
      <c r="E50" s="1264">
        <v>188</v>
      </c>
      <c r="F50" s="156">
        <v>188</v>
      </c>
      <c r="G50" s="912">
        <f t="shared" si="2"/>
        <v>189</v>
      </c>
      <c r="H50" s="912">
        <f t="shared" si="3"/>
        <v>189</v>
      </c>
    </row>
    <row r="51" spans="1:8" ht="25.5">
      <c r="A51" s="367" t="s">
        <v>4426</v>
      </c>
      <c r="B51" s="360" t="s">
        <v>1003</v>
      </c>
      <c r="C51" s="1259">
        <v>11</v>
      </c>
      <c r="D51" s="96">
        <v>11</v>
      </c>
      <c r="E51" s="1264">
        <v>1137</v>
      </c>
      <c r="F51" s="156">
        <v>1137</v>
      </c>
      <c r="G51" s="912">
        <f t="shared" si="2"/>
        <v>1148</v>
      </c>
      <c r="H51" s="912">
        <f t="shared" si="3"/>
        <v>1148</v>
      </c>
    </row>
    <row r="52" spans="1:8" ht="26.25">
      <c r="A52" s="370" t="s">
        <v>4428</v>
      </c>
      <c r="B52" s="360" t="s">
        <v>1004</v>
      </c>
      <c r="C52" s="1259">
        <v>20</v>
      </c>
      <c r="D52" s="96">
        <v>20</v>
      </c>
      <c r="E52" s="1264">
        <v>10320</v>
      </c>
      <c r="F52" s="156">
        <v>10320</v>
      </c>
      <c r="G52" s="912">
        <f t="shared" si="2"/>
        <v>10340</v>
      </c>
      <c r="H52" s="912">
        <f t="shared" si="3"/>
        <v>10340</v>
      </c>
    </row>
    <row r="53" spans="1:8" ht="26.25">
      <c r="A53" s="370" t="s">
        <v>4535</v>
      </c>
      <c r="B53" s="360" t="s">
        <v>1422</v>
      </c>
      <c r="C53" s="1259">
        <v>59</v>
      </c>
      <c r="D53" s="96">
        <v>59</v>
      </c>
      <c r="E53" s="1264">
        <v>16906</v>
      </c>
      <c r="F53" s="156">
        <v>16906</v>
      </c>
      <c r="G53" s="912">
        <f t="shared" si="2"/>
        <v>16965</v>
      </c>
      <c r="H53" s="912">
        <f t="shared" si="3"/>
        <v>16965</v>
      </c>
    </row>
    <row r="54" spans="1:8" ht="26.25">
      <c r="A54" s="388">
        <v>260076</v>
      </c>
      <c r="B54" s="360" t="s">
        <v>1005</v>
      </c>
      <c r="C54" s="232"/>
      <c r="D54" s="232"/>
      <c r="E54" s="1264">
        <v>2</v>
      </c>
      <c r="F54" s="156">
        <v>2</v>
      </c>
      <c r="G54" s="912">
        <f t="shared" si="2"/>
        <v>2</v>
      </c>
      <c r="H54" s="912">
        <f t="shared" si="3"/>
        <v>2</v>
      </c>
    </row>
    <row r="55" spans="1:8" ht="15">
      <c r="A55" s="388">
        <v>600349</v>
      </c>
      <c r="B55" s="360" t="s">
        <v>1006</v>
      </c>
      <c r="C55" s="232"/>
      <c r="D55" s="232"/>
      <c r="E55" s="1264">
        <v>2</v>
      </c>
      <c r="F55" s="156">
        <v>2</v>
      </c>
      <c r="G55" s="912">
        <f t="shared" si="2"/>
        <v>2</v>
      </c>
      <c r="H55" s="912">
        <f t="shared" si="3"/>
        <v>2</v>
      </c>
    </row>
    <row r="56" spans="1:8" ht="15">
      <c r="A56" s="370" t="s">
        <v>4071</v>
      </c>
      <c r="B56" s="360" t="s">
        <v>4072</v>
      </c>
      <c r="C56" s="232">
        <v>1</v>
      </c>
      <c r="D56" s="232">
        <v>1</v>
      </c>
      <c r="E56" s="1264">
        <v>4</v>
      </c>
      <c r="F56" s="156">
        <v>4</v>
      </c>
      <c r="G56" s="912">
        <f t="shared" si="2"/>
        <v>5</v>
      </c>
      <c r="H56" s="912">
        <f t="shared" si="3"/>
        <v>5</v>
      </c>
    </row>
    <row r="57" spans="1:8" ht="15">
      <c r="A57" s="370" t="s">
        <v>6002</v>
      </c>
      <c r="B57" s="360" t="s">
        <v>6003</v>
      </c>
      <c r="C57" s="232"/>
      <c r="D57" s="232"/>
      <c r="E57" s="1264"/>
      <c r="F57" s="156"/>
      <c r="G57" s="912">
        <f t="shared" si="2"/>
        <v>0</v>
      </c>
      <c r="H57" s="912">
        <f t="shared" si="3"/>
        <v>0</v>
      </c>
    </row>
    <row r="58" spans="1:8" ht="26.25">
      <c r="A58" s="370" t="s">
        <v>6004</v>
      </c>
      <c r="B58" s="360" t="s">
        <v>1007</v>
      </c>
      <c r="C58" s="232"/>
      <c r="D58" s="232"/>
      <c r="E58" s="1264">
        <v>4</v>
      </c>
      <c r="F58" s="156">
        <v>4</v>
      </c>
      <c r="G58" s="912">
        <f t="shared" si="2"/>
        <v>4</v>
      </c>
      <c r="H58" s="912">
        <f t="shared" si="3"/>
        <v>4</v>
      </c>
    </row>
    <row r="59" spans="1:8">
      <c r="A59" s="389" t="s">
        <v>1008</v>
      </c>
      <c r="B59" s="383" t="s">
        <v>4048</v>
      </c>
      <c r="C59" s="232"/>
      <c r="D59" s="232"/>
      <c r="E59" s="1264">
        <v>1</v>
      </c>
      <c r="F59" s="156">
        <v>1</v>
      </c>
      <c r="G59" s="912">
        <f t="shared" si="2"/>
        <v>1</v>
      </c>
      <c r="H59" s="912">
        <f t="shared" si="3"/>
        <v>1</v>
      </c>
    </row>
    <row r="60" spans="1:8" ht="26.25">
      <c r="A60" s="370" t="s">
        <v>4413</v>
      </c>
      <c r="B60" s="360" t="s">
        <v>1009</v>
      </c>
      <c r="C60" s="232">
        <v>1</v>
      </c>
      <c r="D60" s="232">
        <v>1</v>
      </c>
      <c r="E60" s="1264">
        <v>742</v>
      </c>
      <c r="F60" s="156">
        <v>742</v>
      </c>
      <c r="G60" s="912">
        <f t="shared" si="2"/>
        <v>743</v>
      </c>
      <c r="H60" s="912">
        <f t="shared" si="3"/>
        <v>743</v>
      </c>
    </row>
    <row r="61" spans="1:8" ht="15">
      <c r="A61" s="370" t="s">
        <v>4074</v>
      </c>
      <c r="B61" s="360" t="s">
        <v>1011</v>
      </c>
      <c r="C61" s="232"/>
      <c r="D61" s="232"/>
      <c r="E61" s="1264"/>
      <c r="F61" s="156"/>
      <c r="G61" s="912">
        <f t="shared" si="2"/>
        <v>0</v>
      </c>
      <c r="H61" s="912">
        <f t="shared" si="3"/>
        <v>0</v>
      </c>
    </row>
    <row r="62" spans="1:8" ht="26.25">
      <c r="A62" s="370" t="s">
        <v>4420</v>
      </c>
      <c r="B62" s="360" t="s">
        <v>1012</v>
      </c>
      <c r="C62" s="232"/>
      <c r="D62" s="232"/>
      <c r="E62" s="1264">
        <v>81</v>
      </c>
      <c r="F62" s="156">
        <v>81</v>
      </c>
      <c r="G62" s="912">
        <f t="shared" si="2"/>
        <v>81</v>
      </c>
      <c r="H62" s="912">
        <f t="shared" si="3"/>
        <v>81</v>
      </c>
    </row>
    <row r="63" spans="1:8" ht="25.5">
      <c r="A63" s="47" t="s">
        <v>4434</v>
      </c>
      <c r="B63" s="353" t="s">
        <v>1013</v>
      </c>
      <c r="C63" s="1259">
        <v>11</v>
      </c>
      <c r="D63" s="96">
        <v>11</v>
      </c>
      <c r="E63" s="1264">
        <v>1963</v>
      </c>
      <c r="F63" s="156">
        <v>1963</v>
      </c>
      <c r="G63" s="912">
        <f t="shared" si="2"/>
        <v>1974</v>
      </c>
      <c r="H63" s="912">
        <f t="shared" si="3"/>
        <v>1974</v>
      </c>
    </row>
    <row r="64" spans="1:8">
      <c r="A64" s="389" t="s">
        <v>4534</v>
      </c>
      <c r="B64" s="353" t="s">
        <v>7626</v>
      </c>
      <c r="C64" s="1259">
        <v>2</v>
      </c>
      <c r="D64" s="96">
        <v>2</v>
      </c>
      <c r="E64" s="1264">
        <v>2381</v>
      </c>
      <c r="F64" s="156">
        <v>2381</v>
      </c>
      <c r="G64" s="912">
        <f t="shared" si="2"/>
        <v>2383</v>
      </c>
      <c r="H64" s="912">
        <f t="shared" si="3"/>
        <v>2383</v>
      </c>
    </row>
    <row r="65" spans="1:8" ht="25.5">
      <c r="A65" s="47" t="s">
        <v>2309</v>
      </c>
      <c r="B65" s="353" t="s">
        <v>1014</v>
      </c>
      <c r="C65" s="232"/>
      <c r="D65" s="232"/>
      <c r="E65" s="1264">
        <v>2</v>
      </c>
      <c r="F65" s="156">
        <v>2</v>
      </c>
      <c r="G65" s="912">
        <f t="shared" si="2"/>
        <v>2</v>
      </c>
      <c r="H65" s="912">
        <f t="shared" si="3"/>
        <v>2</v>
      </c>
    </row>
    <row r="66" spans="1:8" ht="25.5">
      <c r="A66" s="47" t="s">
        <v>4537</v>
      </c>
      <c r="B66" s="353" t="s">
        <v>1015</v>
      </c>
      <c r="C66" s="232"/>
      <c r="D66" s="232"/>
      <c r="E66" s="1264"/>
      <c r="F66" s="156"/>
      <c r="G66" s="912">
        <f t="shared" si="2"/>
        <v>0</v>
      </c>
      <c r="H66" s="912">
        <f t="shared" si="3"/>
        <v>0</v>
      </c>
    </row>
    <row r="67" spans="1:8" ht="25.5">
      <c r="A67" s="389" t="s">
        <v>1016</v>
      </c>
      <c r="B67" s="353" t="s">
        <v>1017</v>
      </c>
      <c r="C67" s="232"/>
      <c r="D67" s="232"/>
      <c r="E67" s="1264"/>
      <c r="F67" s="156"/>
      <c r="G67" s="912">
        <f t="shared" si="2"/>
        <v>0</v>
      </c>
      <c r="H67" s="912">
        <f t="shared" si="3"/>
        <v>0</v>
      </c>
    </row>
    <row r="68" spans="1:8">
      <c r="A68" s="389" t="s">
        <v>6006</v>
      </c>
      <c r="B68" s="353" t="s">
        <v>6007</v>
      </c>
      <c r="C68" s="232"/>
      <c r="D68" s="232"/>
      <c r="E68" s="1264">
        <v>4</v>
      </c>
      <c r="F68" s="156">
        <v>4</v>
      </c>
      <c r="G68" s="912">
        <f t="shared" si="2"/>
        <v>4</v>
      </c>
      <c r="H68" s="912">
        <f t="shared" si="3"/>
        <v>4</v>
      </c>
    </row>
    <row r="69" spans="1:8" ht="25.5">
      <c r="A69" s="367" t="s">
        <v>4437</v>
      </c>
      <c r="B69" s="360" t="s">
        <v>258</v>
      </c>
      <c r="C69" s="232"/>
      <c r="D69" s="232"/>
      <c r="E69" s="232">
        <v>1</v>
      </c>
      <c r="F69" s="232">
        <v>1</v>
      </c>
      <c r="G69" s="912">
        <f t="shared" si="2"/>
        <v>1</v>
      </c>
      <c r="H69" s="912">
        <f t="shared" si="3"/>
        <v>1</v>
      </c>
    </row>
    <row r="70" spans="1:8">
      <c r="A70" s="367" t="s">
        <v>1025</v>
      </c>
      <c r="B70" s="360" t="s">
        <v>2599</v>
      </c>
      <c r="C70" s="232"/>
      <c r="D70" s="232"/>
      <c r="E70" s="232">
        <v>14</v>
      </c>
      <c r="F70" s="232">
        <v>14</v>
      </c>
      <c r="G70" s="912">
        <f t="shared" si="2"/>
        <v>14</v>
      </c>
      <c r="H70" s="912">
        <f t="shared" si="3"/>
        <v>14</v>
      </c>
    </row>
    <row r="71" spans="1:8">
      <c r="A71" s="367" t="s">
        <v>1105</v>
      </c>
      <c r="B71" s="360" t="s">
        <v>259</v>
      </c>
      <c r="C71" s="232"/>
      <c r="D71" s="232"/>
      <c r="E71" s="232"/>
      <c r="F71" s="232"/>
      <c r="G71" s="912">
        <f t="shared" si="2"/>
        <v>0</v>
      </c>
      <c r="H71" s="912">
        <f t="shared" si="3"/>
        <v>0</v>
      </c>
    </row>
    <row r="72" spans="1:8">
      <c r="A72" s="390" t="s">
        <v>1032</v>
      </c>
      <c r="B72" s="360" t="s">
        <v>636</v>
      </c>
      <c r="C72" s="232"/>
      <c r="D72" s="232"/>
      <c r="E72" s="232">
        <v>14</v>
      </c>
      <c r="F72" s="232">
        <v>14</v>
      </c>
      <c r="G72" s="912">
        <f t="shared" si="2"/>
        <v>14</v>
      </c>
      <c r="H72" s="912">
        <f t="shared" si="3"/>
        <v>14</v>
      </c>
    </row>
    <row r="73" spans="1:8" ht="25.5">
      <c r="A73" s="47" t="s">
        <v>4005</v>
      </c>
      <c r="B73" s="360" t="s">
        <v>4006</v>
      </c>
      <c r="C73" s="232"/>
      <c r="D73" s="232"/>
      <c r="E73" s="232">
        <v>20</v>
      </c>
      <c r="F73" s="232">
        <v>20</v>
      </c>
      <c r="G73" s="912">
        <f t="shared" si="2"/>
        <v>20</v>
      </c>
      <c r="H73" s="912">
        <f t="shared" si="3"/>
        <v>20</v>
      </c>
    </row>
    <row r="74" spans="1:8" ht="25.5">
      <c r="A74" s="390">
        <v>340231</v>
      </c>
      <c r="B74" s="360" t="s">
        <v>1423</v>
      </c>
      <c r="C74" s="232"/>
      <c r="D74" s="232"/>
      <c r="E74" s="232">
        <v>1</v>
      </c>
      <c r="F74" s="232">
        <v>1</v>
      </c>
      <c r="G74" s="912">
        <f t="shared" si="2"/>
        <v>1</v>
      </c>
      <c r="H74" s="912">
        <f t="shared" si="3"/>
        <v>1</v>
      </c>
    </row>
    <row r="75" spans="1:8">
      <c r="A75" s="367" t="s">
        <v>3900</v>
      </c>
      <c r="B75" s="360" t="s">
        <v>3901</v>
      </c>
      <c r="C75" s="232"/>
      <c r="D75" s="232"/>
      <c r="E75" s="232"/>
      <c r="F75" s="232"/>
      <c r="G75" s="912">
        <f t="shared" si="2"/>
        <v>0</v>
      </c>
      <c r="H75" s="912">
        <f t="shared" si="3"/>
        <v>0</v>
      </c>
    </row>
    <row r="76" spans="1:8" ht="25.5">
      <c r="A76" s="367" t="s">
        <v>584</v>
      </c>
      <c r="B76" s="360" t="s">
        <v>1424</v>
      </c>
      <c r="C76" s="232"/>
      <c r="D76" s="232"/>
      <c r="E76" s="232">
        <v>21</v>
      </c>
      <c r="F76" s="232">
        <v>21</v>
      </c>
      <c r="G76" s="912">
        <f t="shared" si="2"/>
        <v>21</v>
      </c>
      <c r="H76" s="912">
        <f t="shared" si="3"/>
        <v>21</v>
      </c>
    </row>
    <row r="77" spans="1:8" ht="25.5">
      <c r="A77" s="367" t="s">
        <v>1425</v>
      </c>
      <c r="B77" s="360" t="s">
        <v>1426</v>
      </c>
      <c r="C77" s="232"/>
      <c r="D77" s="232"/>
      <c r="E77" s="232"/>
      <c r="F77" s="232"/>
      <c r="G77" s="912">
        <f t="shared" ref="G77:G113" si="4">C77+E77</f>
        <v>0</v>
      </c>
      <c r="H77" s="912">
        <f t="shared" ref="H77:H113" si="5">D77+F77</f>
        <v>0</v>
      </c>
    </row>
    <row r="78" spans="1:8">
      <c r="A78" s="367" t="s">
        <v>19</v>
      </c>
      <c r="B78" s="360" t="s">
        <v>20</v>
      </c>
      <c r="C78" s="232"/>
      <c r="D78" s="232"/>
      <c r="E78" s="232">
        <v>22</v>
      </c>
      <c r="F78" s="232">
        <v>22</v>
      </c>
      <c r="G78" s="912">
        <f t="shared" si="4"/>
        <v>22</v>
      </c>
      <c r="H78" s="912">
        <f t="shared" si="5"/>
        <v>22</v>
      </c>
    </row>
    <row r="79" spans="1:8">
      <c r="A79" s="367" t="s">
        <v>2592</v>
      </c>
      <c r="B79" s="360" t="s">
        <v>1427</v>
      </c>
      <c r="C79" s="232"/>
      <c r="D79" s="232"/>
      <c r="E79" s="232">
        <v>1</v>
      </c>
      <c r="F79" s="232">
        <v>1</v>
      </c>
      <c r="G79" s="912">
        <f t="shared" si="4"/>
        <v>1</v>
      </c>
      <c r="H79" s="912">
        <f t="shared" si="5"/>
        <v>1</v>
      </c>
    </row>
    <row r="80" spans="1:8" ht="30">
      <c r="A80" s="370" t="s">
        <v>592</v>
      </c>
      <c r="B80" s="387" t="s">
        <v>1428</v>
      </c>
      <c r="C80" s="232"/>
      <c r="D80" s="232"/>
      <c r="E80" s="1264">
        <v>1</v>
      </c>
      <c r="F80" s="156">
        <v>1</v>
      </c>
      <c r="G80" s="912">
        <f t="shared" si="4"/>
        <v>1</v>
      </c>
      <c r="H80" s="912">
        <f t="shared" si="5"/>
        <v>1</v>
      </c>
    </row>
    <row r="81" spans="1:8" ht="30">
      <c r="A81" s="370" t="s">
        <v>4418</v>
      </c>
      <c r="B81" s="387" t="s">
        <v>1551</v>
      </c>
      <c r="C81" s="232"/>
      <c r="D81" s="232"/>
      <c r="E81" s="1264"/>
      <c r="F81" s="156"/>
      <c r="G81" s="912">
        <f t="shared" si="4"/>
        <v>0</v>
      </c>
      <c r="H81" s="912">
        <f t="shared" si="5"/>
        <v>0</v>
      </c>
    </row>
    <row r="82" spans="1:8" ht="45">
      <c r="A82" s="370" t="s">
        <v>2712</v>
      </c>
      <c r="B82" s="387" t="s">
        <v>1552</v>
      </c>
      <c r="C82" s="232"/>
      <c r="D82" s="232"/>
      <c r="E82" s="1264"/>
      <c r="F82" s="156"/>
      <c r="G82" s="912">
        <f t="shared" si="4"/>
        <v>0</v>
      </c>
      <c r="H82" s="912">
        <f t="shared" si="5"/>
        <v>0</v>
      </c>
    </row>
    <row r="83" spans="1:8">
      <c r="A83" s="367" t="s">
        <v>5980</v>
      </c>
      <c r="B83" s="368" t="s">
        <v>2435</v>
      </c>
      <c r="C83" s="232"/>
      <c r="D83" s="232"/>
      <c r="E83" s="654">
        <v>59</v>
      </c>
      <c r="F83" s="654">
        <v>59</v>
      </c>
      <c r="G83" s="912">
        <f t="shared" si="4"/>
        <v>59</v>
      </c>
      <c r="H83" s="912">
        <f t="shared" si="5"/>
        <v>59</v>
      </c>
    </row>
    <row r="84" spans="1:8" ht="25.5">
      <c r="A84" s="367" t="s">
        <v>3488</v>
      </c>
      <c r="B84" s="360" t="s">
        <v>4914</v>
      </c>
      <c r="C84" s="232"/>
      <c r="D84" s="232"/>
      <c r="E84" s="654"/>
      <c r="F84" s="654"/>
      <c r="G84" s="912">
        <f t="shared" si="4"/>
        <v>0</v>
      </c>
      <c r="H84" s="912">
        <f t="shared" si="5"/>
        <v>0</v>
      </c>
    </row>
    <row r="85" spans="1:8" ht="25.5">
      <c r="A85" s="367" t="s">
        <v>4915</v>
      </c>
      <c r="B85" s="360" t="s">
        <v>4916</v>
      </c>
      <c r="C85" s="232"/>
      <c r="D85" s="232"/>
      <c r="E85" s="654"/>
      <c r="F85" s="654"/>
      <c r="G85" s="912">
        <f t="shared" si="4"/>
        <v>0</v>
      </c>
      <c r="H85" s="912">
        <f t="shared" si="5"/>
        <v>0</v>
      </c>
    </row>
    <row r="86" spans="1:8">
      <c r="A86" s="367" t="s">
        <v>1029</v>
      </c>
      <c r="B86" s="368" t="s">
        <v>6052</v>
      </c>
      <c r="C86" s="232"/>
      <c r="D86" s="232"/>
      <c r="E86" s="654"/>
      <c r="F86" s="654"/>
      <c r="G86" s="912">
        <f t="shared" si="4"/>
        <v>0</v>
      </c>
      <c r="H86" s="912">
        <f t="shared" si="5"/>
        <v>0</v>
      </c>
    </row>
    <row r="87" spans="1:8">
      <c r="A87" s="367" t="s">
        <v>63</v>
      </c>
      <c r="B87" s="368" t="s">
        <v>706</v>
      </c>
      <c r="C87" s="232"/>
      <c r="D87" s="232"/>
      <c r="E87" s="654"/>
      <c r="F87" s="654"/>
      <c r="G87" s="912">
        <f t="shared" si="4"/>
        <v>0</v>
      </c>
      <c r="H87" s="912">
        <f t="shared" si="5"/>
        <v>0</v>
      </c>
    </row>
    <row r="88" spans="1:8">
      <c r="A88" s="367" t="s">
        <v>3922</v>
      </c>
      <c r="B88" s="368" t="s">
        <v>3923</v>
      </c>
      <c r="C88" s="232"/>
      <c r="D88" s="232"/>
      <c r="E88" s="654">
        <v>6</v>
      </c>
      <c r="F88" s="654">
        <v>6</v>
      </c>
      <c r="G88" s="912">
        <f t="shared" si="4"/>
        <v>6</v>
      </c>
      <c r="H88" s="912">
        <f t="shared" si="5"/>
        <v>6</v>
      </c>
    </row>
    <row r="89" spans="1:8" ht="25.5">
      <c r="A89" s="367" t="s">
        <v>2462</v>
      </c>
      <c r="B89" s="360" t="s">
        <v>6062</v>
      </c>
      <c r="C89" s="232"/>
      <c r="D89" s="232"/>
      <c r="E89" s="654"/>
      <c r="F89" s="654"/>
      <c r="G89" s="912">
        <f t="shared" si="4"/>
        <v>0</v>
      </c>
      <c r="H89" s="912">
        <f t="shared" si="5"/>
        <v>0</v>
      </c>
    </row>
    <row r="90" spans="1:8">
      <c r="A90" s="367" t="s">
        <v>4435</v>
      </c>
      <c r="B90" s="360" t="s">
        <v>5051</v>
      </c>
      <c r="C90" s="232"/>
      <c r="D90" s="232"/>
      <c r="E90" s="654">
        <v>5</v>
      </c>
      <c r="F90" s="654">
        <v>5</v>
      </c>
      <c r="G90" s="912">
        <f t="shared" si="4"/>
        <v>5</v>
      </c>
      <c r="H90" s="912">
        <f t="shared" si="5"/>
        <v>5</v>
      </c>
    </row>
    <row r="91" spans="1:8">
      <c r="A91" s="367" t="s">
        <v>3843</v>
      </c>
      <c r="B91" s="368" t="s">
        <v>3844</v>
      </c>
      <c r="C91" s="232">
        <v>86</v>
      </c>
      <c r="D91" s="232">
        <v>86</v>
      </c>
      <c r="E91" s="654">
        <v>10</v>
      </c>
      <c r="F91" s="654">
        <v>10</v>
      </c>
      <c r="G91" s="912">
        <f t="shared" si="4"/>
        <v>96</v>
      </c>
      <c r="H91" s="912">
        <f t="shared" si="5"/>
        <v>96</v>
      </c>
    </row>
    <row r="92" spans="1:8" ht="15">
      <c r="A92" s="341" t="s">
        <v>6709</v>
      </c>
      <c r="B92" s="714" t="s">
        <v>6710</v>
      </c>
      <c r="C92" s="1259">
        <v>118</v>
      </c>
      <c r="D92" s="96">
        <v>118</v>
      </c>
      <c r="E92" s="1264">
        <v>16</v>
      </c>
      <c r="F92" s="887">
        <v>16</v>
      </c>
      <c r="G92" s="912">
        <f t="shared" si="4"/>
        <v>134</v>
      </c>
      <c r="H92" s="912">
        <f t="shared" si="5"/>
        <v>134</v>
      </c>
    </row>
    <row r="93" spans="1:8" ht="15">
      <c r="A93" s="341" t="s">
        <v>5003</v>
      </c>
      <c r="B93" s="714" t="s">
        <v>5035</v>
      </c>
      <c r="C93" s="1259"/>
      <c r="D93" s="96"/>
      <c r="E93" s="1264"/>
      <c r="F93" s="888"/>
      <c r="G93" s="912">
        <f t="shared" si="4"/>
        <v>0</v>
      </c>
      <c r="H93" s="912">
        <f t="shared" si="5"/>
        <v>0</v>
      </c>
    </row>
    <row r="94" spans="1:8" ht="15">
      <c r="A94" s="341" t="s">
        <v>1027</v>
      </c>
      <c r="B94" s="714" t="s">
        <v>1028</v>
      </c>
      <c r="C94" s="1259"/>
      <c r="D94" s="96"/>
      <c r="E94" s="1264">
        <v>1</v>
      </c>
      <c r="F94" s="888">
        <v>0</v>
      </c>
      <c r="G94" s="912">
        <f t="shared" si="4"/>
        <v>1</v>
      </c>
      <c r="H94" s="912">
        <f t="shared" si="5"/>
        <v>0</v>
      </c>
    </row>
    <row r="95" spans="1:8" ht="15">
      <c r="A95" s="341" t="s">
        <v>308</v>
      </c>
      <c r="B95" s="714" t="s">
        <v>6975</v>
      </c>
      <c r="C95" s="1259"/>
      <c r="D95" s="96"/>
      <c r="E95" s="1264">
        <v>1</v>
      </c>
      <c r="F95" s="888">
        <v>1</v>
      </c>
      <c r="G95" s="912">
        <f t="shared" si="4"/>
        <v>1</v>
      </c>
      <c r="H95" s="912">
        <f t="shared" si="5"/>
        <v>1</v>
      </c>
    </row>
    <row r="96" spans="1:8" ht="25.5">
      <c r="A96" s="341" t="s">
        <v>59</v>
      </c>
      <c r="B96" s="714" t="s">
        <v>6976</v>
      </c>
      <c r="C96" s="1259"/>
      <c r="D96" s="96"/>
      <c r="E96" s="1264">
        <v>1</v>
      </c>
      <c r="F96" s="888">
        <v>1</v>
      </c>
      <c r="G96" s="912">
        <f t="shared" si="4"/>
        <v>1</v>
      </c>
      <c r="H96" s="912">
        <f t="shared" si="5"/>
        <v>1</v>
      </c>
    </row>
    <row r="97" spans="1:8" ht="25.5">
      <c r="A97" s="341" t="s">
        <v>2313</v>
      </c>
      <c r="B97" s="714" t="s">
        <v>6977</v>
      </c>
      <c r="C97" s="1259"/>
      <c r="D97" s="96"/>
      <c r="E97" s="1264">
        <v>6</v>
      </c>
      <c r="F97" s="888">
        <v>6</v>
      </c>
      <c r="G97" s="912">
        <f t="shared" si="4"/>
        <v>6</v>
      </c>
      <c r="H97" s="912">
        <f t="shared" si="5"/>
        <v>6</v>
      </c>
    </row>
    <row r="98" spans="1:8" ht="15">
      <c r="A98" s="341" t="s">
        <v>302</v>
      </c>
      <c r="B98" s="332" t="s">
        <v>6049</v>
      </c>
      <c r="C98" s="1259"/>
      <c r="D98" s="96"/>
      <c r="E98" s="1264">
        <v>10</v>
      </c>
      <c r="F98" s="888">
        <v>10</v>
      </c>
      <c r="G98" s="912">
        <f t="shared" si="4"/>
        <v>10</v>
      </c>
      <c r="H98" s="912">
        <f t="shared" si="5"/>
        <v>10</v>
      </c>
    </row>
    <row r="99" spans="1:8" ht="25.5">
      <c r="A99" s="341" t="s">
        <v>1018</v>
      </c>
      <c r="B99" s="332" t="s">
        <v>6050</v>
      </c>
      <c r="C99" s="1259"/>
      <c r="D99" s="96"/>
      <c r="E99" s="1264">
        <v>103</v>
      </c>
      <c r="F99" s="888">
        <v>103</v>
      </c>
      <c r="G99" s="912">
        <f t="shared" si="4"/>
        <v>103</v>
      </c>
      <c r="H99" s="912">
        <f t="shared" si="5"/>
        <v>103</v>
      </c>
    </row>
    <row r="100" spans="1:8" ht="25.5">
      <c r="A100" s="341" t="s">
        <v>3946</v>
      </c>
      <c r="B100" s="332" t="s">
        <v>6048</v>
      </c>
      <c r="C100" s="1259"/>
      <c r="D100" s="96"/>
      <c r="E100" s="1264">
        <v>2</v>
      </c>
      <c r="F100" s="890">
        <v>2</v>
      </c>
      <c r="G100" s="912">
        <f t="shared" si="4"/>
        <v>2</v>
      </c>
      <c r="H100" s="912">
        <f t="shared" si="5"/>
        <v>2</v>
      </c>
    </row>
    <row r="101" spans="1:8" ht="15">
      <c r="A101" s="341" t="s">
        <v>3483</v>
      </c>
      <c r="B101" s="332" t="s">
        <v>3484</v>
      </c>
      <c r="C101" s="1259"/>
      <c r="D101" s="96"/>
      <c r="E101" s="1264"/>
      <c r="F101" s="890"/>
      <c r="G101" s="912">
        <f t="shared" si="4"/>
        <v>0</v>
      </c>
      <c r="H101" s="912">
        <f t="shared" si="5"/>
        <v>0</v>
      </c>
    </row>
    <row r="102" spans="1:8" ht="15">
      <c r="A102" s="341" t="s">
        <v>629</v>
      </c>
      <c r="B102" s="332" t="s">
        <v>630</v>
      </c>
      <c r="C102" s="1259"/>
      <c r="D102" s="96"/>
      <c r="E102" s="1264">
        <v>2</v>
      </c>
      <c r="F102" s="890">
        <v>2</v>
      </c>
      <c r="G102" s="912">
        <f t="shared" si="4"/>
        <v>2</v>
      </c>
      <c r="H102" s="912">
        <f t="shared" si="5"/>
        <v>2</v>
      </c>
    </row>
    <row r="103" spans="1:8" ht="25.5">
      <c r="A103" s="341" t="s">
        <v>1079</v>
      </c>
      <c r="B103" s="332" t="s">
        <v>721</v>
      </c>
      <c r="C103" s="1259"/>
      <c r="D103" s="96"/>
      <c r="E103" s="1264"/>
      <c r="F103" s="890"/>
      <c r="G103" s="912">
        <f t="shared" si="4"/>
        <v>0</v>
      </c>
      <c r="H103" s="912">
        <f t="shared" si="5"/>
        <v>0</v>
      </c>
    </row>
    <row r="104" spans="1:8" ht="15">
      <c r="A104" s="341" t="s">
        <v>302</v>
      </c>
      <c r="B104" s="332" t="s">
        <v>6049</v>
      </c>
      <c r="C104" s="1259"/>
      <c r="D104" s="96"/>
      <c r="E104" s="1264"/>
      <c r="F104" s="890"/>
      <c r="G104" s="912">
        <f t="shared" si="4"/>
        <v>0</v>
      </c>
      <c r="H104" s="912">
        <f t="shared" si="5"/>
        <v>0</v>
      </c>
    </row>
    <row r="105" spans="1:8" ht="25.5">
      <c r="A105" s="341" t="s">
        <v>1018</v>
      </c>
      <c r="B105" s="332" t="s">
        <v>6050</v>
      </c>
      <c r="C105" s="1259"/>
      <c r="D105" s="96"/>
      <c r="E105" s="1264"/>
      <c r="F105" s="890"/>
      <c r="G105" s="912">
        <f t="shared" si="4"/>
        <v>0</v>
      </c>
      <c r="H105" s="912">
        <f t="shared" si="5"/>
        <v>0</v>
      </c>
    </row>
    <row r="106" spans="1:8" ht="25.5">
      <c r="A106" s="341" t="s">
        <v>3936</v>
      </c>
      <c r="B106" s="332" t="s">
        <v>6051</v>
      </c>
      <c r="C106" s="1259"/>
      <c r="D106" s="96"/>
      <c r="E106" s="1264">
        <v>1</v>
      </c>
      <c r="F106" s="890">
        <v>1</v>
      </c>
      <c r="G106" s="912">
        <f t="shared" si="4"/>
        <v>1</v>
      </c>
      <c r="H106" s="912">
        <f t="shared" si="5"/>
        <v>1</v>
      </c>
    </row>
    <row r="107" spans="1:8" ht="25.5">
      <c r="A107" s="341" t="s">
        <v>3915</v>
      </c>
      <c r="B107" s="714" t="s">
        <v>3485</v>
      </c>
      <c r="C107" s="1259"/>
      <c r="D107" s="96"/>
      <c r="E107" s="1264">
        <v>9</v>
      </c>
      <c r="F107" s="890">
        <v>9</v>
      </c>
      <c r="G107" s="912">
        <f t="shared" si="4"/>
        <v>9</v>
      </c>
      <c r="H107" s="912">
        <f t="shared" si="5"/>
        <v>9</v>
      </c>
    </row>
    <row r="108" spans="1:8" ht="15">
      <c r="A108" s="341" t="s">
        <v>337</v>
      </c>
      <c r="B108" s="714" t="s">
        <v>7421</v>
      </c>
      <c r="C108" s="1259"/>
      <c r="D108" s="96"/>
      <c r="E108" s="1264">
        <v>6</v>
      </c>
      <c r="F108" s="890">
        <v>0</v>
      </c>
      <c r="G108" s="912">
        <f t="shared" si="4"/>
        <v>6</v>
      </c>
      <c r="H108" s="912">
        <f t="shared" si="5"/>
        <v>0</v>
      </c>
    </row>
    <row r="109" spans="1:8" ht="15">
      <c r="A109" s="341"/>
      <c r="B109" s="714"/>
      <c r="C109" s="1259"/>
      <c r="D109" s="96"/>
      <c r="E109" s="1264"/>
      <c r="F109" s="890"/>
      <c r="G109" s="912">
        <f t="shared" si="4"/>
        <v>0</v>
      </c>
      <c r="H109" s="912">
        <f t="shared" si="5"/>
        <v>0</v>
      </c>
    </row>
    <row r="110" spans="1:8" ht="15">
      <c r="A110" s="341"/>
      <c r="B110" s="714"/>
      <c r="C110" s="1259"/>
      <c r="D110" s="96"/>
      <c r="E110" s="1264"/>
      <c r="F110" s="890"/>
      <c r="G110" s="912">
        <f t="shared" si="4"/>
        <v>0</v>
      </c>
      <c r="H110" s="912">
        <f t="shared" si="5"/>
        <v>0</v>
      </c>
    </row>
    <row r="111" spans="1:8" ht="15">
      <c r="A111" s="341"/>
      <c r="B111" s="714"/>
      <c r="C111" s="1259"/>
      <c r="D111" s="96"/>
      <c r="E111" s="1264"/>
      <c r="F111" s="890"/>
      <c r="G111" s="912">
        <f t="shared" si="4"/>
        <v>0</v>
      </c>
      <c r="H111" s="912">
        <f t="shared" si="5"/>
        <v>0</v>
      </c>
    </row>
    <row r="112" spans="1:8" ht="22.5" customHeight="1">
      <c r="A112" s="341"/>
      <c r="B112" s="714"/>
      <c r="C112" s="1259"/>
      <c r="D112" s="96"/>
      <c r="E112" s="1264"/>
      <c r="F112" s="887"/>
      <c r="G112" s="912">
        <f t="shared" si="4"/>
        <v>0</v>
      </c>
      <c r="H112" s="912">
        <f t="shared" si="5"/>
        <v>0</v>
      </c>
    </row>
    <row r="113" spans="1:8" ht="22.5" customHeight="1">
      <c r="A113" s="1491" t="s">
        <v>2777</v>
      </c>
      <c r="B113" s="1492"/>
      <c r="C113" s="260">
        <f>SUM(C13:C112)</f>
        <v>12941</v>
      </c>
      <c r="D113" s="260">
        <f>SUM(D13:D112)</f>
        <v>12940</v>
      </c>
      <c r="E113" s="260">
        <f>SUM(E13:E112)</f>
        <v>114372</v>
      </c>
      <c r="F113" s="260">
        <f>SUM(F13:F112)</f>
        <v>114923</v>
      </c>
      <c r="G113" s="912">
        <f t="shared" si="4"/>
        <v>127313</v>
      </c>
      <c r="H113" s="912">
        <f t="shared" si="5"/>
        <v>127863</v>
      </c>
    </row>
    <row r="114" spans="1:8" ht="15">
      <c r="A114" s="342" t="s">
        <v>3975</v>
      </c>
      <c r="B114" s="404"/>
      <c r="C114" s="1261"/>
      <c r="D114" s="384"/>
      <c r="E114" s="1261"/>
      <c r="F114" s="384"/>
      <c r="G114" s="146"/>
      <c r="H114" s="146"/>
    </row>
    <row r="115" spans="1:8" ht="15">
      <c r="A115" s="341" t="s">
        <v>3976</v>
      </c>
      <c r="B115" s="332" t="s">
        <v>3977</v>
      </c>
      <c r="C115" s="1259"/>
      <c r="D115" s="96"/>
      <c r="E115" s="1264"/>
      <c r="F115" s="156"/>
      <c r="G115" s="146">
        <f t="shared" ref="G115:G126" si="6">C115+E115</f>
        <v>0</v>
      </c>
      <c r="H115" s="146">
        <f t="shared" ref="H115:H126" si="7">D115+F115</f>
        <v>0</v>
      </c>
    </row>
    <row r="116" spans="1:8" ht="15">
      <c r="A116" s="341" t="s">
        <v>3978</v>
      </c>
      <c r="B116" s="332" t="s">
        <v>3979</v>
      </c>
      <c r="C116" s="1259"/>
      <c r="D116" s="96"/>
      <c r="E116" s="1264"/>
      <c r="F116" s="156"/>
      <c r="G116" s="146">
        <f t="shared" si="6"/>
        <v>0</v>
      </c>
      <c r="H116" s="146">
        <f t="shared" si="7"/>
        <v>0</v>
      </c>
    </row>
    <row r="117" spans="1:8" ht="15">
      <c r="A117" s="341" t="s">
        <v>3980</v>
      </c>
      <c r="B117" s="332" t="s">
        <v>3981</v>
      </c>
      <c r="C117" s="1259"/>
      <c r="D117" s="96"/>
      <c r="E117" s="1264"/>
      <c r="F117" s="156"/>
      <c r="G117" s="146">
        <f t="shared" si="6"/>
        <v>0</v>
      </c>
      <c r="H117" s="146">
        <f t="shared" si="7"/>
        <v>0</v>
      </c>
    </row>
    <row r="118" spans="1:8" ht="12" customHeight="1">
      <c r="A118" s="341" t="s">
        <v>4477</v>
      </c>
      <c r="B118" s="332" t="s">
        <v>3982</v>
      </c>
      <c r="C118" s="1259"/>
      <c r="D118" s="96"/>
      <c r="E118" s="1264"/>
      <c r="F118" s="156"/>
      <c r="G118" s="146">
        <f t="shared" si="6"/>
        <v>0</v>
      </c>
      <c r="H118" s="146">
        <f t="shared" si="7"/>
        <v>0</v>
      </c>
    </row>
    <row r="119" spans="1:8" ht="15">
      <c r="A119" s="341" t="s">
        <v>3983</v>
      </c>
      <c r="B119" s="332" t="s">
        <v>3984</v>
      </c>
      <c r="C119" s="1259"/>
      <c r="D119" s="96"/>
      <c r="E119" s="1264"/>
      <c r="F119" s="156"/>
      <c r="G119" s="146">
        <f t="shared" si="6"/>
        <v>0</v>
      </c>
      <c r="H119" s="146">
        <f t="shared" si="7"/>
        <v>0</v>
      </c>
    </row>
    <row r="120" spans="1:8" ht="24" customHeight="1">
      <c r="A120" s="341" t="s">
        <v>3985</v>
      </c>
      <c r="B120" s="332" t="s">
        <v>3986</v>
      </c>
      <c r="C120" s="1259"/>
      <c r="D120" s="96"/>
      <c r="E120" s="1264"/>
      <c r="F120" s="156"/>
      <c r="G120" s="146">
        <f t="shared" si="6"/>
        <v>0</v>
      </c>
      <c r="H120" s="146">
        <f t="shared" si="7"/>
        <v>0</v>
      </c>
    </row>
    <row r="121" spans="1:8" ht="21.75" customHeight="1">
      <c r="A121" s="341" t="s">
        <v>3987</v>
      </c>
      <c r="B121" s="332" t="s">
        <v>3988</v>
      </c>
      <c r="C121" s="1259"/>
      <c r="D121" s="96"/>
      <c r="E121" s="1264"/>
      <c r="F121" s="156"/>
      <c r="G121" s="146">
        <f t="shared" si="6"/>
        <v>0</v>
      </c>
      <c r="H121" s="146">
        <f t="shared" si="7"/>
        <v>0</v>
      </c>
    </row>
    <row r="122" spans="1:8" ht="24.75" customHeight="1">
      <c r="A122" s="341" t="s">
        <v>3989</v>
      </c>
      <c r="B122" s="332" t="s">
        <v>3990</v>
      </c>
      <c r="C122" s="1259"/>
      <c r="D122" s="96"/>
      <c r="E122" s="1264"/>
      <c r="F122" s="156"/>
      <c r="G122" s="146">
        <f t="shared" si="6"/>
        <v>0</v>
      </c>
      <c r="H122" s="146">
        <f t="shared" si="7"/>
        <v>0</v>
      </c>
    </row>
    <row r="123" spans="1:8" ht="27.75" customHeight="1">
      <c r="A123" s="341" t="s">
        <v>3991</v>
      </c>
      <c r="B123" s="332" t="s">
        <v>3992</v>
      </c>
      <c r="C123" s="1259"/>
      <c r="D123" s="96"/>
      <c r="E123" s="1264"/>
      <c r="F123" s="156"/>
      <c r="G123" s="146">
        <f t="shared" si="6"/>
        <v>0</v>
      </c>
      <c r="H123" s="146">
        <f t="shared" si="7"/>
        <v>0</v>
      </c>
    </row>
    <row r="124" spans="1:8" ht="32.25" customHeight="1">
      <c r="A124" s="341" t="s">
        <v>3993</v>
      </c>
      <c r="B124" s="332" t="s">
        <v>3994</v>
      </c>
      <c r="C124" s="1259"/>
      <c r="D124" s="96"/>
      <c r="E124" s="1264"/>
      <c r="F124" s="156"/>
      <c r="G124" s="146">
        <f t="shared" si="6"/>
        <v>0</v>
      </c>
      <c r="H124" s="146">
        <f t="shared" si="7"/>
        <v>0</v>
      </c>
    </row>
    <row r="125" spans="1:8" ht="37.5" customHeight="1">
      <c r="A125" s="341" t="s">
        <v>3995</v>
      </c>
      <c r="B125" s="332" t="s">
        <v>3996</v>
      </c>
      <c r="C125" s="1259"/>
      <c r="D125" s="96"/>
      <c r="E125" s="1264"/>
      <c r="F125" s="156"/>
      <c r="G125" s="146">
        <f t="shared" si="6"/>
        <v>0</v>
      </c>
      <c r="H125" s="146">
        <f t="shared" si="7"/>
        <v>0</v>
      </c>
    </row>
    <row r="126" spans="1:8" ht="37.5" customHeight="1">
      <c r="A126" s="341" t="s">
        <v>3997</v>
      </c>
      <c r="B126" s="332" t="s">
        <v>3998</v>
      </c>
      <c r="C126" s="1259"/>
      <c r="D126" s="96"/>
      <c r="E126" s="1264"/>
      <c r="F126" s="156"/>
      <c r="G126" s="146">
        <f t="shared" si="6"/>
        <v>0</v>
      </c>
      <c r="H126" s="146">
        <f t="shared" si="7"/>
        <v>0</v>
      </c>
    </row>
    <row r="127" spans="1:8" ht="37.5" customHeight="1">
      <c r="A127" s="341" t="s">
        <v>3483</v>
      </c>
      <c r="B127" s="332" t="s">
        <v>3484</v>
      </c>
      <c r="C127" s="1259"/>
      <c r="D127" s="96"/>
      <c r="E127" s="1264"/>
      <c r="F127" s="156"/>
      <c r="G127" s="146">
        <v>0</v>
      </c>
      <c r="H127" s="146">
        <v>0</v>
      </c>
    </row>
    <row r="128" spans="1:8" ht="37.5" customHeight="1">
      <c r="A128" s="341" t="s">
        <v>629</v>
      </c>
      <c r="B128" s="332" t="s">
        <v>630</v>
      </c>
      <c r="C128" s="1259"/>
      <c r="D128" s="96"/>
      <c r="E128" s="1264"/>
      <c r="F128" s="156"/>
      <c r="G128" s="146">
        <v>0</v>
      </c>
      <c r="H128" s="146">
        <v>0</v>
      </c>
    </row>
    <row r="129" spans="1:8" ht="37.5" customHeight="1">
      <c r="A129" s="341" t="s">
        <v>1079</v>
      </c>
      <c r="B129" s="332" t="s">
        <v>721</v>
      </c>
      <c r="C129" s="1259"/>
      <c r="D129" s="96"/>
      <c r="E129" s="1264"/>
      <c r="F129" s="156"/>
      <c r="G129" s="146">
        <v>0</v>
      </c>
      <c r="H129" s="146">
        <v>0</v>
      </c>
    </row>
    <row r="130" spans="1:8" ht="24" customHeight="1">
      <c r="A130" s="341" t="s">
        <v>302</v>
      </c>
      <c r="B130" s="332" t="s">
        <v>6049</v>
      </c>
      <c r="C130" s="1259"/>
      <c r="D130" s="96"/>
      <c r="E130" s="1264"/>
      <c r="F130" s="156"/>
      <c r="G130" s="146">
        <v>0</v>
      </c>
      <c r="H130" s="146">
        <v>0</v>
      </c>
    </row>
    <row r="131" spans="1:8" ht="37.5" customHeight="1">
      <c r="A131" s="341" t="s">
        <v>1018</v>
      </c>
      <c r="B131" s="332" t="s">
        <v>6050</v>
      </c>
      <c r="C131" s="1259"/>
      <c r="D131" s="96"/>
      <c r="E131" s="1264"/>
      <c r="F131" s="156"/>
      <c r="G131" s="146">
        <f t="shared" ref="G131:H136" si="8">C131+E131</f>
        <v>0</v>
      </c>
      <c r="H131" s="146">
        <f t="shared" si="8"/>
        <v>0</v>
      </c>
    </row>
    <row r="132" spans="1:8" ht="37.5" customHeight="1">
      <c r="A132" s="341" t="s">
        <v>3936</v>
      </c>
      <c r="B132" s="332" t="s">
        <v>6051</v>
      </c>
      <c r="C132" s="1259"/>
      <c r="D132" s="96"/>
      <c r="E132" s="1264"/>
      <c r="F132" s="156"/>
      <c r="G132" s="146">
        <f t="shared" si="8"/>
        <v>0</v>
      </c>
      <c r="H132" s="146">
        <f t="shared" si="8"/>
        <v>0</v>
      </c>
    </row>
    <row r="133" spans="1:8" ht="15.75" customHeight="1">
      <c r="A133" s="341" t="s">
        <v>6709</v>
      </c>
      <c r="B133" s="714" t="s">
        <v>6710</v>
      </c>
      <c r="C133" s="1259"/>
      <c r="D133" s="96"/>
      <c r="E133" s="1264"/>
      <c r="F133" s="156"/>
      <c r="G133" s="146">
        <f t="shared" si="8"/>
        <v>0</v>
      </c>
      <c r="H133" s="146">
        <f t="shared" si="8"/>
        <v>0</v>
      </c>
    </row>
    <row r="134" spans="1:8" ht="18" customHeight="1">
      <c r="A134" s="341" t="s">
        <v>5003</v>
      </c>
      <c r="B134" s="714" t="s">
        <v>5035</v>
      </c>
      <c r="C134" s="1259"/>
      <c r="D134" s="96"/>
      <c r="E134" s="1264"/>
      <c r="F134" s="156"/>
      <c r="G134" s="146">
        <f t="shared" si="8"/>
        <v>0</v>
      </c>
      <c r="H134" s="146">
        <f t="shared" si="8"/>
        <v>0</v>
      </c>
    </row>
    <row r="135" spans="1:8" ht="16.5" customHeight="1">
      <c r="A135" s="812" t="s">
        <v>3999</v>
      </c>
      <c r="B135" s="814"/>
      <c r="C135" s="438">
        <f>SUM(C115:C134)</f>
        <v>0</v>
      </c>
      <c r="D135" s="438">
        <f>SUM(D115:D134)</f>
        <v>0</v>
      </c>
      <c r="E135" s="438">
        <f>SUM(E115:E134)</f>
        <v>0</v>
      </c>
      <c r="F135" s="438">
        <f>SUM(F115:F134)</f>
        <v>0</v>
      </c>
      <c r="G135" s="146">
        <f t="shared" si="8"/>
        <v>0</v>
      </c>
      <c r="H135" s="146">
        <f t="shared" si="8"/>
        <v>0</v>
      </c>
    </row>
    <row r="136" spans="1:8" ht="17.25" customHeight="1">
      <c r="A136" s="235" t="s">
        <v>4000</v>
      </c>
      <c r="B136" s="815"/>
      <c r="C136" s="246">
        <f>SUM(C113+C135)</f>
        <v>12941</v>
      </c>
      <c r="D136" s="246">
        <f>SUM(D113+D135)</f>
        <v>12940</v>
      </c>
      <c r="E136" s="246">
        <f>SUM(E113+E135)</f>
        <v>114372</v>
      </c>
      <c r="F136" s="246">
        <f>SUM(F113+F135)</f>
        <v>114923</v>
      </c>
      <c r="G136" s="146">
        <f t="shared" si="8"/>
        <v>127313</v>
      </c>
      <c r="H136" s="146">
        <f t="shared" si="8"/>
        <v>127863</v>
      </c>
    </row>
    <row r="137" spans="1:8" ht="18.75" customHeight="1">
      <c r="A137" s="1448" t="s">
        <v>4001</v>
      </c>
      <c r="B137" s="1448"/>
      <c r="C137" s="1448"/>
      <c r="D137" s="1448"/>
      <c r="E137" s="1448"/>
      <c r="F137" s="1448"/>
      <c r="G137" s="1448"/>
      <c r="H137" s="1448"/>
    </row>
    <row r="138" spans="1:8" ht="28.5" customHeight="1">
      <c r="A138" s="1448" t="s">
        <v>4050</v>
      </c>
      <c r="B138" s="1448"/>
      <c r="C138" s="1448"/>
      <c r="D138" s="1448"/>
      <c r="E138" s="1448"/>
      <c r="F138" s="1448"/>
      <c r="G138" s="1448"/>
      <c r="H138" s="1448"/>
    </row>
    <row r="139" spans="1:8" ht="15">
      <c r="A139" s="6"/>
      <c r="B139" s="350"/>
      <c r="C139" s="350"/>
      <c r="D139" s="350"/>
      <c r="E139" s="19"/>
      <c r="F139" s="19"/>
      <c r="G139" s="16"/>
      <c r="H139" s="19"/>
    </row>
  </sheetData>
  <mergeCells count="9">
    <mergeCell ref="G7:H7"/>
    <mergeCell ref="C2:D2"/>
    <mergeCell ref="A137:H137"/>
    <mergeCell ref="A138:H138"/>
    <mergeCell ref="A7:A8"/>
    <mergeCell ref="B7:B8"/>
    <mergeCell ref="A113:B113"/>
    <mergeCell ref="C7:D7"/>
    <mergeCell ref="E7:F7"/>
  </mergeCells>
  <phoneticPr fontId="42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7"/>
  <sheetViews>
    <sheetView topLeftCell="A22" workbookViewId="0">
      <selection activeCell="D8" sqref="D8"/>
    </sheetView>
  </sheetViews>
  <sheetFormatPr defaultColWidth="9.140625" defaultRowHeight="12.75"/>
  <cols>
    <col min="1" max="1" width="12.7109375" style="11" customWidth="1"/>
    <col min="2" max="2" width="53.42578125" style="11" customWidth="1"/>
    <col min="3" max="4" width="8.7109375" style="11" customWidth="1"/>
    <col min="5" max="6" width="9.140625" style="11"/>
    <col min="7" max="7" width="7.7109375" style="11" customWidth="1"/>
    <col min="8" max="8" width="8.5703125" style="11" customWidth="1"/>
    <col min="9" max="16384" width="9.140625" style="11"/>
  </cols>
  <sheetData>
    <row r="1" spans="1:8" ht="15.75">
      <c r="A1" s="100"/>
      <c r="B1" s="101" t="s">
        <v>1240</v>
      </c>
      <c r="C1" s="717" t="s">
        <v>4076</v>
      </c>
      <c r="D1" s="719"/>
      <c r="E1" s="719"/>
      <c r="F1" s="720"/>
      <c r="G1" s="721"/>
      <c r="H1" s="722"/>
    </row>
    <row r="2" spans="1:8" ht="14.25">
      <c r="A2" s="100"/>
      <c r="B2" s="101" t="s">
        <v>1242</v>
      </c>
      <c r="C2" s="1482">
        <v>6113079</v>
      </c>
      <c r="D2" s="1483"/>
      <c r="E2" s="720"/>
      <c r="F2" s="720"/>
      <c r="G2" s="721"/>
      <c r="H2" s="722"/>
    </row>
    <row r="3" spans="1:8">
      <c r="A3" s="100"/>
      <c r="B3" s="101"/>
      <c r="C3" s="1118" t="s">
        <v>7788</v>
      </c>
      <c r="D3" s="1258"/>
      <c r="E3" s="720"/>
      <c r="F3" s="720"/>
      <c r="G3" s="721"/>
      <c r="H3" s="722"/>
    </row>
    <row r="4" spans="1:8" ht="14.25">
      <c r="A4" s="100"/>
      <c r="B4" s="101" t="s">
        <v>1244</v>
      </c>
      <c r="C4" s="4" t="s">
        <v>1230</v>
      </c>
      <c r="D4" s="3"/>
      <c r="E4" s="3"/>
      <c r="F4" s="3"/>
      <c r="G4" s="723"/>
      <c r="H4" s="722"/>
    </row>
    <row r="5" spans="1:8" ht="15.75">
      <c r="A5" s="100"/>
      <c r="B5" s="101" t="s">
        <v>4077</v>
      </c>
      <c r="C5" s="724" t="s">
        <v>83</v>
      </c>
      <c r="D5" s="725"/>
      <c r="E5" s="725"/>
      <c r="F5" s="3"/>
      <c r="G5" s="723"/>
      <c r="H5" s="722"/>
    </row>
    <row r="6" spans="1:8" ht="15.75">
      <c r="A6" s="273"/>
      <c r="B6" s="273"/>
      <c r="C6" s="726"/>
      <c r="D6" s="726"/>
      <c r="E6" s="726"/>
      <c r="F6" s="726"/>
      <c r="G6" s="727"/>
      <c r="H6" s="727"/>
    </row>
    <row r="7" spans="1:8" ht="16.5" customHeight="1">
      <c r="A7" s="1417" t="s">
        <v>4406</v>
      </c>
      <c r="B7" s="1496" t="s">
        <v>4407</v>
      </c>
      <c r="C7" s="1451" t="s">
        <v>6745</v>
      </c>
      <c r="D7" s="1450"/>
      <c r="E7" s="1451" t="s">
        <v>6746</v>
      </c>
      <c r="F7" s="1450"/>
      <c r="G7" s="1451" t="s">
        <v>6747</v>
      </c>
      <c r="H7" s="1453"/>
    </row>
    <row r="8" spans="1:8" ht="36" customHeight="1" thickBot="1">
      <c r="A8" s="1452"/>
      <c r="B8" s="1497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36" customHeight="1" thickTop="1">
      <c r="A9" s="400"/>
      <c r="B9" s="352" t="s">
        <v>1229</v>
      </c>
      <c r="C9" s="327"/>
      <c r="D9" s="327"/>
      <c r="E9" s="327"/>
      <c r="F9" s="327"/>
      <c r="G9" s="327"/>
      <c r="H9" s="328"/>
    </row>
    <row r="10" spans="1:8" ht="12.75" customHeight="1">
      <c r="A10" s="50"/>
      <c r="B10" s="48"/>
      <c r="C10" s="247"/>
      <c r="D10" s="248"/>
      <c r="E10" s="248"/>
      <c r="F10" s="248"/>
      <c r="G10" s="1265"/>
      <c r="H10" s="1265"/>
    </row>
    <row r="11" spans="1:8" ht="15" customHeight="1">
      <c r="A11" s="50"/>
      <c r="B11" s="48"/>
      <c r="C11" s="247"/>
      <c r="D11" s="248"/>
      <c r="E11" s="248"/>
      <c r="F11" s="248"/>
      <c r="G11" s="1265"/>
      <c r="H11" s="1265"/>
    </row>
    <row r="12" spans="1:8" ht="27.75" customHeight="1">
      <c r="A12" s="50"/>
      <c r="B12" s="1152" t="s">
        <v>4460</v>
      </c>
      <c r="C12" s="247"/>
      <c r="D12" s="248"/>
      <c r="E12" s="248"/>
      <c r="F12" s="248"/>
      <c r="G12" s="1265"/>
      <c r="H12" s="1265"/>
    </row>
    <row r="13" spans="1:8">
      <c r="A13" s="50" t="s">
        <v>2701</v>
      </c>
      <c r="B13" s="241" t="s">
        <v>4058</v>
      </c>
      <c r="C13" s="1266"/>
      <c r="D13" s="232"/>
      <c r="E13" s="232">
        <v>1115</v>
      </c>
      <c r="F13" s="232">
        <v>1115</v>
      </c>
      <c r="G13" s="1265">
        <f t="shared" ref="G13:G29" si="0">C13+E13</f>
        <v>1115</v>
      </c>
      <c r="H13" s="1265">
        <f t="shared" ref="H13:H29" si="1">D13+F13</f>
        <v>1115</v>
      </c>
    </row>
    <row r="14" spans="1:8">
      <c r="A14" s="50" t="s">
        <v>4049</v>
      </c>
      <c r="B14" s="48" t="s">
        <v>4060</v>
      </c>
      <c r="C14" s="1266">
        <v>1</v>
      </c>
      <c r="D14" s="1266">
        <v>1</v>
      </c>
      <c r="E14" s="232"/>
      <c r="F14" s="232"/>
      <c r="G14" s="1265">
        <f t="shared" si="0"/>
        <v>1</v>
      </c>
      <c r="H14" s="1265">
        <f t="shared" si="1"/>
        <v>1</v>
      </c>
    </row>
    <row r="15" spans="1:8" ht="25.5">
      <c r="A15" s="50" t="s">
        <v>2712</v>
      </c>
      <c r="B15" s="48" t="s">
        <v>991</v>
      </c>
      <c r="C15" s="1266">
        <v>2</v>
      </c>
      <c r="D15" s="1266">
        <v>2</v>
      </c>
      <c r="E15" s="232"/>
      <c r="F15" s="232"/>
      <c r="G15" s="1265">
        <f t="shared" si="0"/>
        <v>2</v>
      </c>
      <c r="H15" s="1265">
        <f t="shared" si="1"/>
        <v>2</v>
      </c>
    </row>
    <row r="16" spans="1:8" ht="25.5">
      <c r="A16" s="50" t="s">
        <v>1018</v>
      </c>
      <c r="B16" s="48" t="s">
        <v>1019</v>
      </c>
      <c r="C16" s="1266"/>
      <c r="D16" s="1266"/>
      <c r="E16" s="232">
        <v>1061</v>
      </c>
      <c r="F16" s="232">
        <v>1061</v>
      </c>
      <c r="G16" s="1265">
        <f t="shared" si="0"/>
        <v>1061</v>
      </c>
      <c r="H16" s="1265">
        <f t="shared" si="1"/>
        <v>1061</v>
      </c>
    </row>
    <row r="17" spans="1:8">
      <c r="A17" s="50" t="s">
        <v>4424</v>
      </c>
      <c r="B17" s="48" t="s">
        <v>4425</v>
      </c>
      <c r="C17" s="1266">
        <v>5</v>
      </c>
      <c r="D17" s="1266">
        <v>5</v>
      </c>
      <c r="E17" s="232">
        <v>926</v>
      </c>
      <c r="F17" s="232">
        <v>926</v>
      </c>
      <c r="G17" s="1265">
        <f t="shared" si="0"/>
        <v>931</v>
      </c>
      <c r="H17" s="1265">
        <f t="shared" si="1"/>
        <v>931</v>
      </c>
    </row>
    <row r="18" spans="1:8" ht="25.5">
      <c r="A18" s="50" t="s">
        <v>2714</v>
      </c>
      <c r="B18" s="48" t="s">
        <v>2715</v>
      </c>
      <c r="C18" s="1266">
        <v>6</v>
      </c>
      <c r="D18" s="1266">
        <v>6</v>
      </c>
      <c r="E18" s="232">
        <v>201</v>
      </c>
      <c r="F18" s="232">
        <v>201</v>
      </c>
      <c r="G18" s="1265">
        <f t="shared" si="0"/>
        <v>207</v>
      </c>
      <c r="H18" s="1265">
        <f t="shared" si="1"/>
        <v>207</v>
      </c>
    </row>
    <row r="19" spans="1:8">
      <c r="A19" s="50" t="s">
        <v>2716</v>
      </c>
      <c r="B19" s="48" t="s">
        <v>2717</v>
      </c>
      <c r="C19" s="1266">
        <v>15</v>
      </c>
      <c r="D19" s="1266">
        <v>15</v>
      </c>
      <c r="E19" s="232">
        <v>1033</v>
      </c>
      <c r="F19" s="232">
        <v>1033</v>
      </c>
      <c r="G19" s="1265">
        <f t="shared" si="0"/>
        <v>1048</v>
      </c>
      <c r="H19" s="1265">
        <f t="shared" si="1"/>
        <v>1048</v>
      </c>
    </row>
    <row r="20" spans="1:8" ht="25.5">
      <c r="A20" s="50" t="s">
        <v>2718</v>
      </c>
      <c r="B20" s="48" t="s">
        <v>2719</v>
      </c>
      <c r="C20" s="1266">
        <v>13</v>
      </c>
      <c r="D20" s="1266">
        <v>13</v>
      </c>
      <c r="E20" s="232">
        <v>862</v>
      </c>
      <c r="F20" s="232">
        <v>862</v>
      </c>
      <c r="G20" s="1265">
        <f t="shared" si="0"/>
        <v>875</v>
      </c>
      <c r="H20" s="1265">
        <f t="shared" si="1"/>
        <v>875</v>
      </c>
    </row>
    <row r="21" spans="1:8" ht="25.5">
      <c r="A21" s="233" t="s">
        <v>1001</v>
      </c>
      <c r="B21" s="48" t="s">
        <v>1020</v>
      </c>
      <c r="C21" s="1266"/>
      <c r="D21" s="1266"/>
      <c r="E21" s="232">
        <v>60</v>
      </c>
      <c r="F21" s="232">
        <v>60</v>
      </c>
      <c r="G21" s="1265">
        <f t="shared" si="0"/>
        <v>60</v>
      </c>
      <c r="H21" s="1265">
        <f t="shared" si="1"/>
        <v>60</v>
      </c>
    </row>
    <row r="22" spans="1:8">
      <c r="A22" s="50" t="s">
        <v>1021</v>
      </c>
      <c r="B22" s="48" t="s">
        <v>1022</v>
      </c>
      <c r="C22" s="1266"/>
      <c r="D22" s="1266"/>
      <c r="E22" s="232">
        <v>139</v>
      </c>
      <c r="F22" s="232">
        <v>139</v>
      </c>
      <c r="G22" s="1265">
        <f t="shared" si="0"/>
        <v>139</v>
      </c>
      <c r="H22" s="1265">
        <f t="shared" si="1"/>
        <v>139</v>
      </c>
    </row>
    <row r="23" spans="1:8" ht="25.5">
      <c r="A23" s="50" t="s">
        <v>4535</v>
      </c>
      <c r="B23" s="48" t="s">
        <v>1023</v>
      </c>
      <c r="C23" s="1266"/>
      <c r="D23" s="1266"/>
      <c r="E23" s="232">
        <v>181</v>
      </c>
      <c r="F23" s="232">
        <v>181</v>
      </c>
      <c r="G23" s="1265">
        <f t="shared" si="0"/>
        <v>181</v>
      </c>
      <c r="H23" s="1265">
        <f t="shared" si="1"/>
        <v>181</v>
      </c>
    </row>
    <row r="24" spans="1:8" ht="15">
      <c r="A24" s="341">
        <v>1111</v>
      </c>
      <c r="B24" s="333" t="s">
        <v>2723</v>
      </c>
      <c r="C24" s="1266">
        <v>17</v>
      </c>
      <c r="D24" s="1266">
        <v>17</v>
      </c>
      <c r="E24" s="1264">
        <v>1028</v>
      </c>
      <c r="F24" s="1264">
        <v>1028</v>
      </c>
      <c r="G24" s="1265">
        <f t="shared" si="0"/>
        <v>1045</v>
      </c>
      <c r="H24" s="1265">
        <f t="shared" si="1"/>
        <v>1045</v>
      </c>
    </row>
    <row r="25" spans="1:8" ht="25.5">
      <c r="A25" s="341" t="s">
        <v>2458</v>
      </c>
      <c r="B25" s="333" t="s">
        <v>4649</v>
      </c>
      <c r="C25" s="1196"/>
      <c r="D25" s="1259"/>
      <c r="E25" s="1264">
        <v>272</v>
      </c>
      <c r="F25" s="1264">
        <v>272</v>
      </c>
      <c r="G25" s="1265">
        <f t="shared" si="0"/>
        <v>272</v>
      </c>
      <c r="H25" s="1265">
        <f t="shared" si="1"/>
        <v>272</v>
      </c>
    </row>
    <row r="26" spans="1:8" ht="25.5">
      <c r="A26" s="341" t="s">
        <v>4650</v>
      </c>
      <c r="B26" s="333" t="s">
        <v>4651</v>
      </c>
      <c r="C26" s="1196"/>
      <c r="D26" s="1259"/>
      <c r="E26" s="1264">
        <v>46</v>
      </c>
      <c r="F26" s="1264">
        <v>46</v>
      </c>
      <c r="G26" s="1265">
        <f t="shared" si="0"/>
        <v>46</v>
      </c>
      <c r="H26" s="1265">
        <f t="shared" si="1"/>
        <v>46</v>
      </c>
    </row>
    <row r="27" spans="1:8" ht="15">
      <c r="A27" s="341" t="s">
        <v>2427</v>
      </c>
      <c r="B27" s="333" t="s">
        <v>5004</v>
      </c>
      <c r="C27" s="1196">
        <v>136</v>
      </c>
      <c r="D27" s="1259">
        <v>136</v>
      </c>
      <c r="E27" s="1264"/>
      <c r="F27" s="1264"/>
      <c r="G27" s="1265">
        <f t="shared" si="0"/>
        <v>136</v>
      </c>
      <c r="H27" s="1265">
        <f t="shared" si="1"/>
        <v>136</v>
      </c>
    </row>
    <row r="28" spans="1:8" ht="15">
      <c r="A28" s="341"/>
      <c r="B28" s="333"/>
      <c r="C28" s="1196"/>
      <c r="D28" s="1259"/>
      <c r="E28" s="1264"/>
      <c r="F28" s="1264"/>
      <c r="G28" s="1265">
        <f t="shared" si="0"/>
        <v>0</v>
      </c>
      <c r="H28" s="1265">
        <f t="shared" si="1"/>
        <v>0</v>
      </c>
    </row>
    <row r="29" spans="1:8" ht="20.25" customHeight="1">
      <c r="A29" s="1495" t="s">
        <v>2777</v>
      </c>
      <c r="B29" s="1495"/>
      <c r="C29" s="1268">
        <f>SUM(C13:C28)</f>
        <v>195</v>
      </c>
      <c r="D29" s="811">
        <f>SUM(D13:D28)</f>
        <v>195</v>
      </c>
      <c r="E29" s="811">
        <f>SUM(E13:E28)</f>
        <v>6924</v>
      </c>
      <c r="F29" s="811">
        <f>SUM(F13:F28)</f>
        <v>6924</v>
      </c>
      <c r="G29" s="1265">
        <f t="shared" si="0"/>
        <v>7119</v>
      </c>
      <c r="H29" s="1265">
        <f t="shared" si="1"/>
        <v>7119</v>
      </c>
    </row>
    <row r="30" spans="1:8" ht="15">
      <c r="A30" s="400" t="s">
        <v>3975</v>
      </c>
      <c r="B30" s="422"/>
      <c r="C30" s="1429"/>
      <c r="D30" s="1423"/>
      <c r="E30" s="1423"/>
      <c r="F30" s="1423"/>
      <c r="G30" s="1423"/>
      <c r="H30" s="1423"/>
    </row>
    <row r="31" spans="1:8" ht="15">
      <c r="A31" s="341" t="s">
        <v>3976</v>
      </c>
      <c r="B31" s="421" t="s">
        <v>3977</v>
      </c>
      <c r="C31" s="391"/>
      <c r="D31" s="391"/>
      <c r="E31" s="392"/>
      <c r="F31" s="392"/>
      <c r="G31" s="382">
        <f t="shared" ref="G31:G44" si="2">C31+E31</f>
        <v>0</v>
      </c>
      <c r="H31" s="382">
        <f t="shared" ref="H31:H44" si="3">D31+F31</f>
        <v>0</v>
      </c>
    </row>
    <row r="32" spans="1:8" ht="15">
      <c r="A32" s="341" t="s">
        <v>3978</v>
      </c>
      <c r="B32" s="421" t="s">
        <v>3979</v>
      </c>
      <c r="C32" s="1196"/>
      <c r="D32" s="1196"/>
      <c r="E32" s="164"/>
      <c r="F32" s="164"/>
      <c r="G32" s="1265">
        <f t="shared" si="2"/>
        <v>0</v>
      </c>
      <c r="H32" s="1265">
        <f t="shared" si="3"/>
        <v>0</v>
      </c>
    </row>
    <row r="33" spans="1:8" ht="15">
      <c r="A33" s="341" t="s">
        <v>3980</v>
      </c>
      <c r="B33" s="421" t="s">
        <v>3981</v>
      </c>
      <c r="C33" s="1196"/>
      <c r="D33" s="1196"/>
      <c r="E33" s="164"/>
      <c r="F33" s="164"/>
      <c r="G33" s="1265">
        <f t="shared" si="2"/>
        <v>0</v>
      </c>
      <c r="H33" s="1265">
        <f t="shared" si="3"/>
        <v>0</v>
      </c>
    </row>
    <row r="34" spans="1:8" ht="16.5" customHeight="1">
      <c r="A34" s="341" t="s">
        <v>4477</v>
      </c>
      <c r="B34" s="421" t="s">
        <v>3982</v>
      </c>
      <c r="C34" s="1196"/>
      <c r="D34" s="1196"/>
      <c r="E34" s="164"/>
      <c r="F34" s="164"/>
      <c r="G34" s="1265">
        <f t="shared" si="2"/>
        <v>0</v>
      </c>
      <c r="H34" s="1265">
        <f t="shared" si="3"/>
        <v>0</v>
      </c>
    </row>
    <row r="35" spans="1:8" ht="15">
      <c r="A35" s="341" t="s">
        <v>3983</v>
      </c>
      <c r="B35" s="421" t="s">
        <v>3984</v>
      </c>
      <c r="C35" s="1196"/>
      <c r="D35" s="1196"/>
      <c r="E35" s="164"/>
      <c r="F35" s="164"/>
      <c r="G35" s="1265">
        <f t="shared" si="2"/>
        <v>0</v>
      </c>
      <c r="H35" s="1265">
        <f t="shared" si="3"/>
        <v>0</v>
      </c>
    </row>
    <row r="36" spans="1:8" ht="12.75" customHeight="1">
      <c r="A36" s="341" t="s">
        <v>3985</v>
      </c>
      <c r="B36" s="421" t="s">
        <v>3986</v>
      </c>
      <c r="C36" s="1196"/>
      <c r="D36" s="1196"/>
      <c r="E36" s="164"/>
      <c r="F36" s="164"/>
      <c r="G36" s="1265">
        <f t="shared" si="2"/>
        <v>0</v>
      </c>
      <c r="H36" s="1265">
        <f t="shared" si="3"/>
        <v>0</v>
      </c>
    </row>
    <row r="37" spans="1:8" ht="13.5" customHeight="1">
      <c r="A37" s="341" t="s">
        <v>3987</v>
      </c>
      <c r="B37" s="421" t="s">
        <v>3988</v>
      </c>
      <c r="C37" s="1196"/>
      <c r="D37" s="1196"/>
      <c r="E37" s="164"/>
      <c r="F37" s="164"/>
      <c r="G37" s="1265">
        <f t="shared" si="2"/>
        <v>0</v>
      </c>
      <c r="H37" s="1265">
        <f t="shared" si="3"/>
        <v>0</v>
      </c>
    </row>
    <row r="38" spans="1:8" ht="17.25" customHeight="1">
      <c r="A38" s="341" t="s">
        <v>3989</v>
      </c>
      <c r="B38" s="421" t="s">
        <v>3990</v>
      </c>
      <c r="C38" s="1196"/>
      <c r="D38" s="1196"/>
      <c r="E38" s="164"/>
      <c r="F38" s="164"/>
      <c r="G38" s="1265">
        <f t="shared" si="2"/>
        <v>0</v>
      </c>
      <c r="H38" s="1265">
        <f t="shared" si="3"/>
        <v>0</v>
      </c>
    </row>
    <row r="39" spans="1:8" ht="15">
      <c r="A39" s="341" t="s">
        <v>3991</v>
      </c>
      <c r="B39" s="421" t="s">
        <v>3992</v>
      </c>
      <c r="C39" s="1196"/>
      <c r="D39" s="1196"/>
      <c r="E39" s="164"/>
      <c r="F39" s="164"/>
      <c r="G39" s="1265">
        <f t="shared" si="2"/>
        <v>0</v>
      </c>
      <c r="H39" s="1265">
        <f t="shared" si="3"/>
        <v>0</v>
      </c>
    </row>
    <row r="40" spans="1:8" ht="13.5" customHeight="1">
      <c r="A40" s="341" t="s">
        <v>3993</v>
      </c>
      <c r="B40" s="421" t="s">
        <v>3994</v>
      </c>
      <c r="C40" s="1196"/>
      <c r="D40" s="1196"/>
      <c r="E40" s="164"/>
      <c r="F40" s="164"/>
      <c r="G40" s="1265">
        <f t="shared" si="2"/>
        <v>0</v>
      </c>
      <c r="H40" s="1265">
        <f t="shared" si="3"/>
        <v>0</v>
      </c>
    </row>
    <row r="41" spans="1:8" ht="15" customHeight="1">
      <c r="A41" s="341" t="s">
        <v>3995</v>
      </c>
      <c r="B41" s="421" t="s">
        <v>3996</v>
      </c>
      <c r="C41" s="1196"/>
      <c r="D41" s="1196"/>
      <c r="E41" s="164"/>
      <c r="F41" s="164"/>
      <c r="G41" s="1265">
        <f t="shared" si="2"/>
        <v>0</v>
      </c>
      <c r="H41" s="1265">
        <f t="shared" si="3"/>
        <v>0</v>
      </c>
    </row>
    <row r="42" spans="1:8" ht="15" customHeight="1">
      <c r="A42" s="341" t="s">
        <v>3997</v>
      </c>
      <c r="B42" s="421" t="s">
        <v>3998</v>
      </c>
      <c r="C42" s="1196"/>
      <c r="D42" s="1196"/>
      <c r="E42" s="164"/>
      <c r="F42" s="164"/>
      <c r="G42" s="1265">
        <f t="shared" si="2"/>
        <v>0</v>
      </c>
      <c r="H42" s="1265">
        <f t="shared" si="3"/>
        <v>0</v>
      </c>
    </row>
    <row r="43" spans="1:8" ht="18" customHeight="1">
      <c r="A43" s="1269" t="s">
        <v>3999</v>
      </c>
      <c r="B43" s="1270"/>
      <c r="C43" s="805">
        <f>SUM(C31:C42)</f>
        <v>0</v>
      </c>
      <c r="D43" s="805">
        <f>SUM(D31:D42)</f>
        <v>0</v>
      </c>
      <c r="E43" s="805">
        <f>SUM(E31:E42)</f>
        <v>0</v>
      </c>
      <c r="F43" s="805">
        <f>SUM(F31:F42)</f>
        <v>0</v>
      </c>
      <c r="G43" s="1265">
        <f t="shared" si="2"/>
        <v>0</v>
      </c>
      <c r="H43" s="1265">
        <f t="shared" si="3"/>
        <v>0</v>
      </c>
    </row>
    <row r="44" spans="1:8" ht="18.75" customHeight="1">
      <c r="A44" s="1269" t="s">
        <v>4000</v>
      </c>
      <c r="B44" s="1269"/>
      <c r="C44" s="237">
        <f>SUM(C29+C43)</f>
        <v>195</v>
      </c>
      <c r="D44" s="237">
        <f>SUM(D29+D43)</f>
        <v>195</v>
      </c>
      <c r="E44" s="237">
        <f>SUM(E29+E43)</f>
        <v>6924</v>
      </c>
      <c r="F44" s="237">
        <f>SUM(F29+F43)</f>
        <v>6924</v>
      </c>
      <c r="G44" s="1265">
        <f t="shared" si="2"/>
        <v>7119</v>
      </c>
      <c r="H44" s="1265">
        <f t="shared" si="3"/>
        <v>7119</v>
      </c>
    </row>
    <row r="45" spans="1:8" ht="18.75" customHeight="1">
      <c r="A45" s="1448" t="s">
        <v>4001</v>
      </c>
      <c r="B45" s="1448"/>
      <c r="C45" s="1448"/>
      <c r="D45" s="1448"/>
      <c r="E45" s="1448"/>
      <c r="F45" s="1448"/>
      <c r="G45" s="1448"/>
      <c r="H45" s="1448"/>
    </row>
    <row r="46" spans="1:8" ht="28.5" customHeight="1">
      <c r="A46" s="1448" t="s">
        <v>4050</v>
      </c>
      <c r="B46" s="1448"/>
      <c r="C46" s="1448"/>
      <c r="D46" s="1448"/>
      <c r="E46" s="1448"/>
      <c r="F46" s="1448"/>
      <c r="G46" s="1448"/>
      <c r="H46" s="1448"/>
    </row>
    <row r="47" spans="1:8" ht="15">
      <c r="A47" s="6"/>
      <c r="B47" s="350"/>
      <c r="C47" s="350"/>
      <c r="D47" s="350"/>
      <c r="E47" s="19"/>
      <c r="F47" s="19"/>
      <c r="G47" s="16"/>
      <c r="H47" s="19"/>
    </row>
  </sheetData>
  <mergeCells count="10">
    <mergeCell ref="C2:D2"/>
    <mergeCell ref="A29:B29"/>
    <mergeCell ref="C7:D7"/>
    <mergeCell ref="E7:F7"/>
    <mergeCell ref="A46:H46"/>
    <mergeCell ref="A7:A8"/>
    <mergeCell ref="B7:B8"/>
    <mergeCell ref="A45:H45"/>
    <mergeCell ref="C30:H30"/>
    <mergeCell ref="G7:H7"/>
  </mergeCells>
  <phoneticPr fontId="42" type="noConversion"/>
  <pageMargins left="0.75" right="0.75" top="1" bottom="1" header="0.5" footer="0.5"/>
  <pageSetup paperSize="9" scale="5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75" zoomScaleNormal="90" zoomScaleSheetLayoutView="100" workbookViewId="0">
      <selection activeCell="Y7" sqref="Y7"/>
    </sheetView>
  </sheetViews>
  <sheetFormatPr defaultColWidth="9.140625" defaultRowHeight="15.75"/>
  <cols>
    <col min="1" max="1" width="30.42578125" style="931" customWidth="1"/>
    <col min="2" max="2" width="6.7109375" style="932" customWidth="1"/>
    <col min="3" max="3" width="5" style="932" customWidth="1"/>
    <col min="4" max="8" width="5.28515625" style="932" customWidth="1"/>
    <col min="9" max="9" width="5.28515625" style="966" customWidth="1"/>
    <col min="10" max="10" width="4.5703125" style="966" customWidth="1"/>
    <col min="11" max="11" width="4.85546875" style="931" customWidth="1"/>
    <col min="12" max="12" width="5.28515625" style="932" customWidth="1"/>
    <col min="13" max="14" width="5.28515625" style="931" customWidth="1"/>
    <col min="15" max="15" width="4.7109375" style="931" customWidth="1"/>
    <col min="16" max="16" width="4.85546875" style="931" customWidth="1"/>
    <col min="17" max="23" width="5.28515625" style="931" customWidth="1"/>
    <col min="24" max="16384" width="9.140625" style="931"/>
  </cols>
  <sheetData>
    <row r="1" spans="1:23">
      <c r="A1" s="743"/>
      <c r="B1" s="744" t="s">
        <v>1240</v>
      </c>
      <c r="C1" s="988" t="str">
        <f>[1]Kadar.ode.!C1</f>
        <v>OB "Stefan Visoki" Smederevska Palanka</v>
      </c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8"/>
    </row>
    <row r="2" spans="1:23">
      <c r="A2" s="743"/>
      <c r="B2" s="744" t="s">
        <v>1242</v>
      </c>
      <c r="C2" s="926" t="s">
        <v>7809</v>
      </c>
      <c r="D2" s="92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8"/>
    </row>
    <row r="3" spans="1:23">
      <c r="A3" s="743"/>
      <c r="B3" s="744" t="s">
        <v>1243</v>
      </c>
      <c r="C3" s="926" t="s">
        <v>7810</v>
      </c>
      <c r="D3" s="92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8"/>
    </row>
    <row r="4" spans="1:23">
      <c r="A4" s="743"/>
      <c r="B4" s="744" t="s">
        <v>1244</v>
      </c>
      <c r="C4" s="746" t="s">
        <v>1221</v>
      </c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969"/>
    </row>
    <row r="5" spans="1:23" ht="9" customHeight="1">
      <c r="A5" s="935"/>
      <c r="B5" s="931"/>
      <c r="C5" s="936"/>
      <c r="D5" s="989"/>
      <c r="E5" s="989"/>
      <c r="F5" s="989"/>
      <c r="G5" s="989"/>
      <c r="H5" s="989"/>
      <c r="I5" s="989"/>
      <c r="J5" s="989"/>
      <c r="K5" s="989"/>
      <c r="L5" s="989"/>
      <c r="M5" s="989"/>
    </row>
    <row r="6" spans="1:23" ht="45.75" customHeight="1">
      <c r="A6" s="1396" t="s">
        <v>4958</v>
      </c>
      <c r="B6" s="1397" t="s">
        <v>4567</v>
      </c>
      <c r="C6" s="1389" t="s">
        <v>4959</v>
      </c>
      <c r="D6" s="1395" t="s">
        <v>1247</v>
      </c>
      <c r="E6" s="1395"/>
      <c r="F6" s="1395"/>
      <c r="G6" s="1395"/>
      <c r="H6" s="1395"/>
      <c r="I6" s="1395"/>
      <c r="J6" s="1395"/>
      <c r="K6" s="1395"/>
      <c r="L6" s="1395"/>
      <c r="M6" s="1395"/>
      <c r="N6" s="1395"/>
      <c r="O6" s="1395"/>
      <c r="P6" s="1395"/>
      <c r="Q6" s="1395"/>
      <c r="R6" s="1395"/>
      <c r="S6" s="1395"/>
      <c r="T6" s="1395" t="s">
        <v>1248</v>
      </c>
      <c r="U6" s="1395"/>
      <c r="V6" s="1395"/>
      <c r="W6" s="1395"/>
    </row>
    <row r="7" spans="1:23" s="1072" customFormat="1" ht="66" customHeight="1">
      <c r="A7" s="1396"/>
      <c r="B7" s="1397"/>
      <c r="C7" s="1389"/>
      <c r="D7" s="1199" t="s">
        <v>4564</v>
      </c>
      <c r="E7" s="1199" t="s">
        <v>4960</v>
      </c>
      <c r="F7" s="1197" t="s">
        <v>4541</v>
      </c>
      <c r="G7" s="1197" t="s">
        <v>4542</v>
      </c>
      <c r="H7" s="1199" t="s">
        <v>4961</v>
      </c>
      <c r="I7" s="990" t="s">
        <v>4549</v>
      </c>
      <c r="J7" s="1197" t="s">
        <v>4962</v>
      </c>
      <c r="K7" s="991" t="s">
        <v>2775</v>
      </c>
      <c r="L7" s="991" t="s">
        <v>4963</v>
      </c>
      <c r="M7" s="991" t="s">
        <v>4961</v>
      </c>
      <c r="N7" s="990" t="s">
        <v>4549</v>
      </c>
      <c r="O7" s="1197" t="s">
        <v>4962</v>
      </c>
      <c r="P7" s="1199" t="s">
        <v>2775</v>
      </c>
      <c r="Q7" s="992" t="s">
        <v>4964</v>
      </c>
      <c r="R7" s="992" t="s">
        <v>4965</v>
      </c>
      <c r="S7" s="992" t="s">
        <v>2776</v>
      </c>
      <c r="T7" s="1199" t="s">
        <v>4565</v>
      </c>
      <c r="U7" s="1199" t="s">
        <v>4966</v>
      </c>
      <c r="V7" s="1199" t="s">
        <v>4967</v>
      </c>
      <c r="W7" s="1199" t="s">
        <v>4566</v>
      </c>
    </row>
    <row r="8" spans="1:23">
      <c r="A8" s="993" t="s">
        <v>4968</v>
      </c>
      <c r="B8" s="940"/>
      <c r="C8" s="981"/>
      <c r="D8" s="979">
        <v>5</v>
      </c>
      <c r="E8" s="979"/>
      <c r="F8" s="975">
        <v>0</v>
      </c>
      <c r="G8" s="975">
        <v>4</v>
      </c>
      <c r="H8" s="940">
        <v>4</v>
      </c>
      <c r="I8" s="940"/>
      <c r="J8" s="941">
        <f>SUM(H8:I8)</f>
        <v>4</v>
      </c>
      <c r="K8" s="994">
        <f t="shared" ref="K8:K21" si="0">D8-(H8+I8)</f>
        <v>1</v>
      </c>
      <c r="L8" s="979">
        <v>14</v>
      </c>
      <c r="M8" s="940">
        <v>9</v>
      </c>
      <c r="N8" s="940"/>
      <c r="O8" s="941">
        <f>SUM(M8:N8)</f>
        <v>9</v>
      </c>
      <c r="P8" s="995">
        <f t="shared" ref="P8:P21" si="1">L8-(M8+N8)</f>
        <v>5</v>
      </c>
      <c r="Q8" s="996"/>
      <c r="R8" s="996"/>
      <c r="S8" s="995">
        <f>Q8-R8</f>
        <v>0</v>
      </c>
      <c r="T8" s="997"/>
      <c r="U8" s="997"/>
      <c r="V8" s="997"/>
      <c r="W8" s="997"/>
    </row>
    <row r="9" spans="1:23">
      <c r="A9" s="993" t="s">
        <v>4969</v>
      </c>
      <c r="B9" s="940"/>
      <c r="C9" s="981"/>
      <c r="D9" s="979">
        <v>1</v>
      </c>
      <c r="E9" s="979"/>
      <c r="F9" s="975">
        <v>0</v>
      </c>
      <c r="G9" s="975">
        <v>1</v>
      </c>
      <c r="H9" s="940">
        <v>1</v>
      </c>
      <c r="I9" s="940"/>
      <c r="J9" s="941">
        <f t="shared" ref="J9:J21" si="2">SUM(H9:I9)</f>
        <v>1</v>
      </c>
      <c r="K9" s="994">
        <f t="shared" si="0"/>
        <v>0</v>
      </c>
      <c r="L9" s="979">
        <v>2</v>
      </c>
      <c r="M9" s="940">
        <v>2</v>
      </c>
      <c r="N9" s="940"/>
      <c r="O9" s="941">
        <f t="shared" ref="O9:O21" si="3">SUM(M9:N9)</f>
        <v>2</v>
      </c>
      <c r="P9" s="995">
        <f t="shared" si="1"/>
        <v>0</v>
      </c>
      <c r="Q9" s="996"/>
      <c r="R9" s="996"/>
      <c r="S9" s="995">
        <f t="shared" ref="S9:S22" si="4">Q9-R9</f>
        <v>0</v>
      </c>
      <c r="T9" s="997"/>
      <c r="U9" s="997"/>
      <c r="V9" s="997"/>
      <c r="W9" s="997"/>
    </row>
    <row r="10" spans="1:23">
      <c r="A10" s="993" t="s">
        <v>4970</v>
      </c>
      <c r="B10" s="940"/>
      <c r="C10" s="981"/>
      <c r="D10" s="979"/>
      <c r="E10" s="979"/>
      <c r="F10" s="975"/>
      <c r="G10" s="975"/>
      <c r="H10" s="940"/>
      <c r="I10" s="940"/>
      <c r="J10" s="941">
        <f t="shared" si="2"/>
        <v>0</v>
      </c>
      <c r="K10" s="994">
        <f t="shared" si="0"/>
        <v>0</v>
      </c>
      <c r="L10" s="998"/>
      <c r="M10" s="940"/>
      <c r="N10" s="940"/>
      <c r="O10" s="941">
        <f t="shared" si="3"/>
        <v>0</v>
      </c>
      <c r="P10" s="995">
        <f t="shared" si="1"/>
        <v>0</v>
      </c>
      <c r="Q10" s="996"/>
      <c r="R10" s="996"/>
      <c r="S10" s="995">
        <f t="shared" si="4"/>
        <v>0</v>
      </c>
      <c r="T10" s="997"/>
      <c r="U10" s="997"/>
      <c r="V10" s="997"/>
      <c r="W10" s="997"/>
    </row>
    <row r="11" spans="1:23" ht="24">
      <c r="A11" s="993" t="s">
        <v>4971</v>
      </c>
      <c r="B11" s="940"/>
      <c r="C11" s="981"/>
      <c r="D11" s="979">
        <v>1</v>
      </c>
      <c r="E11" s="979">
        <v>1</v>
      </c>
      <c r="F11" s="975">
        <v>1</v>
      </c>
      <c r="G11" s="975">
        <v>0</v>
      </c>
      <c r="H11" s="940">
        <v>5</v>
      </c>
      <c r="I11" s="940"/>
      <c r="J11" s="941">
        <f t="shared" si="2"/>
        <v>5</v>
      </c>
      <c r="K11" s="994">
        <f>(D11+E11)-(H11+I11)</f>
        <v>-3</v>
      </c>
      <c r="L11" s="979">
        <v>18</v>
      </c>
      <c r="M11" s="940">
        <v>33</v>
      </c>
      <c r="N11" s="940"/>
      <c r="O11" s="941">
        <f t="shared" si="3"/>
        <v>33</v>
      </c>
      <c r="P11" s="995">
        <f t="shared" si="1"/>
        <v>-15</v>
      </c>
      <c r="Q11" s="996"/>
      <c r="R11" s="996"/>
      <c r="S11" s="995">
        <f t="shared" si="4"/>
        <v>0</v>
      </c>
      <c r="T11" s="997"/>
      <c r="U11" s="997"/>
      <c r="V11" s="997"/>
      <c r="W11" s="997"/>
    </row>
    <row r="12" spans="1:23">
      <c r="A12" s="993" t="s">
        <v>4972</v>
      </c>
      <c r="B12" s="940"/>
      <c r="C12" s="981"/>
      <c r="D12" s="979">
        <v>1</v>
      </c>
      <c r="E12" s="979">
        <v>0</v>
      </c>
      <c r="F12" s="975">
        <v>1</v>
      </c>
      <c r="G12" s="975">
        <v>0</v>
      </c>
      <c r="H12" s="940">
        <v>1</v>
      </c>
      <c r="I12" s="940"/>
      <c r="J12" s="941">
        <f t="shared" si="2"/>
        <v>1</v>
      </c>
      <c r="K12" s="994">
        <f t="shared" si="0"/>
        <v>0</v>
      </c>
      <c r="L12" s="979">
        <v>3</v>
      </c>
      <c r="M12" s="940">
        <v>2</v>
      </c>
      <c r="N12" s="940"/>
      <c r="O12" s="941">
        <f t="shared" si="3"/>
        <v>2</v>
      </c>
      <c r="P12" s="995">
        <f t="shared" si="1"/>
        <v>1</v>
      </c>
      <c r="Q12" s="996"/>
      <c r="R12" s="996"/>
      <c r="S12" s="995">
        <f t="shared" si="4"/>
        <v>0</v>
      </c>
      <c r="T12" s="997"/>
      <c r="U12" s="997"/>
      <c r="V12" s="997"/>
      <c r="W12" s="997"/>
    </row>
    <row r="13" spans="1:23" ht="24">
      <c r="A13" s="993" t="s">
        <v>4973</v>
      </c>
      <c r="B13" s="940"/>
      <c r="C13" s="981"/>
      <c r="D13" s="979">
        <v>0</v>
      </c>
      <c r="E13" s="979">
        <v>0</v>
      </c>
      <c r="F13" s="975">
        <v>0</v>
      </c>
      <c r="G13" s="975">
        <v>0</v>
      </c>
      <c r="H13" s="940">
        <v>2</v>
      </c>
      <c r="I13" s="940"/>
      <c r="J13" s="941">
        <f t="shared" si="2"/>
        <v>2</v>
      </c>
      <c r="K13" s="994">
        <f t="shared" si="0"/>
        <v>-2</v>
      </c>
      <c r="L13" s="979">
        <v>2</v>
      </c>
      <c r="M13" s="940">
        <v>4</v>
      </c>
      <c r="N13" s="940"/>
      <c r="O13" s="941">
        <f t="shared" si="3"/>
        <v>4</v>
      </c>
      <c r="P13" s="995">
        <f t="shared" si="1"/>
        <v>-2</v>
      </c>
      <c r="Q13" s="996"/>
      <c r="R13" s="996"/>
      <c r="S13" s="995">
        <f t="shared" si="4"/>
        <v>0</v>
      </c>
      <c r="T13" s="997"/>
      <c r="U13" s="997"/>
      <c r="V13" s="997"/>
      <c r="W13" s="997"/>
    </row>
    <row r="14" spans="1:23">
      <c r="A14" s="993" t="s">
        <v>4974</v>
      </c>
      <c r="B14" s="940"/>
      <c r="C14" s="981"/>
      <c r="D14" s="979">
        <v>10</v>
      </c>
      <c r="E14" s="979">
        <v>0</v>
      </c>
      <c r="F14" s="975">
        <v>3</v>
      </c>
      <c r="G14" s="975">
        <v>7</v>
      </c>
      <c r="H14" s="940">
        <v>9</v>
      </c>
      <c r="I14" s="940"/>
      <c r="J14" s="941">
        <f t="shared" si="2"/>
        <v>9</v>
      </c>
      <c r="K14" s="994">
        <f t="shared" si="0"/>
        <v>1</v>
      </c>
      <c r="L14" s="979">
        <v>12</v>
      </c>
      <c r="M14" s="940">
        <v>18</v>
      </c>
      <c r="N14" s="940"/>
      <c r="O14" s="941">
        <f t="shared" si="3"/>
        <v>18</v>
      </c>
      <c r="P14" s="995">
        <f t="shared" si="1"/>
        <v>-6</v>
      </c>
      <c r="Q14" s="996"/>
      <c r="R14" s="996"/>
      <c r="S14" s="995">
        <f t="shared" si="4"/>
        <v>0</v>
      </c>
      <c r="T14" s="997"/>
      <c r="U14" s="997"/>
      <c r="V14" s="997"/>
      <c r="W14" s="997"/>
    </row>
    <row r="15" spans="1:23">
      <c r="A15" s="993" t="s">
        <v>4975</v>
      </c>
      <c r="B15" s="940"/>
      <c r="C15" s="981"/>
      <c r="D15" s="979">
        <v>2</v>
      </c>
      <c r="E15" s="979">
        <v>0</v>
      </c>
      <c r="F15" s="975">
        <v>1</v>
      </c>
      <c r="G15" s="975">
        <v>1</v>
      </c>
      <c r="H15" s="940">
        <v>2</v>
      </c>
      <c r="I15" s="940"/>
      <c r="J15" s="941">
        <f t="shared" si="2"/>
        <v>2</v>
      </c>
      <c r="K15" s="994">
        <f t="shared" si="0"/>
        <v>0</v>
      </c>
      <c r="L15" s="979">
        <v>7</v>
      </c>
      <c r="M15" s="940">
        <v>5</v>
      </c>
      <c r="N15" s="940"/>
      <c r="O15" s="941">
        <f t="shared" si="3"/>
        <v>5</v>
      </c>
      <c r="P15" s="995">
        <f t="shared" si="1"/>
        <v>2</v>
      </c>
      <c r="Q15" s="996"/>
      <c r="R15" s="996"/>
      <c r="S15" s="995">
        <f t="shared" si="4"/>
        <v>0</v>
      </c>
      <c r="T15" s="997"/>
      <c r="U15" s="997"/>
      <c r="V15" s="997"/>
      <c r="W15" s="997"/>
    </row>
    <row r="16" spans="1:23">
      <c r="A16" s="993" t="s">
        <v>4976</v>
      </c>
      <c r="B16" s="940"/>
      <c r="C16" s="981"/>
      <c r="D16" s="940"/>
      <c r="E16" s="940"/>
      <c r="F16" s="981"/>
      <c r="G16" s="981"/>
      <c r="H16" s="940"/>
      <c r="I16" s="940"/>
      <c r="J16" s="941">
        <f t="shared" si="2"/>
        <v>0</v>
      </c>
      <c r="K16" s="994">
        <f t="shared" si="0"/>
        <v>0</v>
      </c>
      <c r="L16" s="940"/>
      <c r="M16" s="940"/>
      <c r="N16" s="940"/>
      <c r="O16" s="941">
        <f t="shared" si="3"/>
        <v>0</v>
      </c>
      <c r="P16" s="995">
        <f t="shared" si="1"/>
        <v>0</v>
      </c>
      <c r="Q16" s="996"/>
      <c r="R16" s="996"/>
      <c r="S16" s="995">
        <f t="shared" si="4"/>
        <v>0</v>
      </c>
      <c r="T16" s="997"/>
      <c r="U16" s="997"/>
      <c r="V16" s="997"/>
      <c r="W16" s="997"/>
    </row>
    <row r="17" spans="1:23" ht="24">
      <c r="A17" s="993" t="s">
        <v>4977</v>
      </c>
      <c r="B17" s="940"/>
      <c r="C17" s="981"/>
      <c r="D17" s="979">
        <v>4</v>
      </c>
      <c r="E17" s="979">
        <v>0</v>
      </c>
      <c r="F17" s="975">
        <v>1</v>
      </c>
      <c r="G17" s="975">
        <v>3</v>
      </c>
      <c r="H17" s="940">
        <v>2</v>
      </c>
      <c r="I17" s="940">
        <v>1</v>
      </c>
      <c r="J17" s="941">
        <f t="shared" si="2"/>
        <v>3</v>
      </c>
      <c r="K17" s="994">
        <f t="shared" si="0"/>
        <v>1</v>
      </c>
      <c r="L17" s="979">
        <v>19</v>
      </c>
      <c r="M17" s="940">
        <v>10</v>
      </c>
      <c r="N17" s="940">
        <v>7</v>
      </c>
      <c r="O17" s="941">
        <f t="shared" si="3"/>
        <v>17</v>
      </c>
      <c r="P17" s="995">
        <f t="shared" si="1"/>
        <v>2</v>
      </c>
      <c r="Q17" s="996"/>
      <c r="R17" s="996"/>
      <c r="S17" s="995">
        <f t="shared" si="4"/>
        <v>0</v>
      </c>
      <c r="T17" s="997"/>
      <c r="U17" s="997"/>
      <c r="V17" s="997"/>
      <c r="W17" s="997"/>
    </row>
    <row r="18" spans="1:23" ht="24">
      <c r="A18" s="993" t="s">
        <v>4978</v>
      </c>
      <c r="B18" s="940"/>
      <c r="C18" s="981"/>
      <c r="D18" s="979"/>
      <c r="E18" s="979">
        <v>2</v>
      </c>
      <c r="F18" s="975"/>
      <c r="G18" s="975">
        <v>0</v>
      </c>
      <c r="H18" s="940">
        <v>2</v>
      </c>
      <c r="I18" s="940"/>
      <c r="J18" s="941">
        <f t="shared" si="2"/>
        <v>2</v>
      </c>
      <c r="K18" s="994">
        <f>E18-(H18+I18)</f>
        <v>0</v>
      </c>
      <c r="L18" s="979">
        <v>4</v>
      </c>
      <c r="M18" s="940">
        <v>2</v>
      </c>
      <c r="N18" s="940"/>
      <c r="O18" s="941">
        <f t="shared" si="3"/>
        <v>2</v>
      </c>
      <c r="P18" s="995">
        <f t="shared" si="1"/>
        <v>2</v>
      </c>
      <c r="Q18" s="996"/>
      <c r="R18" s="996"/>
      <c r="S18" s="995">
        <f t="shared" si="4"/>
        <v>0</v>
      </c>
      <c r="T18" s="997"/>
      <c r="U18" s="997"/>
      <c r="V18" s="997"/>
      <c r="W18" s="997"/>
    </row>
    <row r="19" spans="1:23">
      <c r="A19" s="993" t="s">
        <v>4979</v>
      </c>
      <c r="B19" s="940"/>
      <c r="C19" s="981"/>
      <c r="D19" s="998"/>
      <c r="E19" s="998"/>
      <c r="F19" s="999"/>
      <c r="G19" s="981"/>
      <c r="H19" s="940">
        <v>1</v>
      </c>
      <c r="I19" s="940"/>
      <c r="J19" s="941">
        <f t="shared" si="2"/>
        <v>1</v>
      </c>
      <c r="K19" s="994">
        <f t="shared" si="0"/>
        <v>-1</v>
      </c>
      <c r="L19" s="998"/>
      <c r="M19" s="940">
        <v>2</v>
      </c>
      <c r="N19" s="940"/>
      <c r="O19" s="941">
        <f t="shared" si="3"/>
        <v>2</v>
      </c>
      <c r="P19" s="995">
        <f t="shared" si="1"/>
        <v>-2</v>
      </c>
      <c r="Q19" s="996"/>
      <c r="R19" s="996"/>
      <c r="S19" s="995">
        <f t="shared" si="4"/>
        <v>0</v>
      </c>
      <c r="T19" s="997"/>
      <c r="U19" s="997"/>
      <c r="V19" s="997"/>
      <c r="W19" s="997"/>
    </row>
    <row r="20" spans="1:23" ht="24.75">
      <c r="A20" s="1000" t="s">
        <v>4980</v>
      </c>
      <c r="B20" s="940"/>
      <c r="C20" s="981"/>
      <c r="D20" s="998"/>
      <c r="E20" s="998"/>
      <c r="F20" s="999"/>
      <c r="G20" s="981"/>
      <c r="H20" s="940">
        <v>1</v>
      </c>
      <c r="I20" s="940"/>
      <c r="J20" s="941">
        <f t="shared" si="2"/>
        <v>1</v>
      </c>
      <c r="K20" s="994">
        <f t="shared" si="0"/>
        <v>-1</v>
      </c>
      <c r="L20" s="979">
        <v>2</v>
      </c>
      <c r="M20" s="940">
        <v>2</v>
      </c>
      <c r="N20" s="940"/>
      <c r="O20" s="941">
        <f t="shared" si="3"/>
        <v>2</v>
      </c>
      <c r="P20" s="995">
        <f t="shared" si="1"/>
        <v>0</v>
      </c>
      <c r="Q20" s="996"/>
      <c r="R20" s="996"/>
      <c r="S20" s="995">
        <f t="shared" si="4"/>
        <v>0</v>
      </c>
      <c r="T20" s="997"/>
      <c r="U20" s="997"/>
      <c r="V20" s="997"/>
      <c r="W20" s="997"/>
    </row>
    <row r="21" spans="1:23" ht="24.75">
      <c r="A21" s="1000" t="s">
        <v>4981</v>
      </c>
      <c r="B21" s="940"/>
      <c r="C21" s="981"/>
      <c r="D21" s="998"/>
      <c r="E21" s="998"/>
      <c r="F21" s="999"/>
      <c r="G21" s="981"/>
      <c r="H21" s="940"/>
      <c r="I21" s="940"/>
      <c r="J21" s="941">
        <f t="shared" si="2"/>
        <v>0</v>
      </c>
      <c r="K21" s="994">
        <f t="shared" si="0"/>
        <v>0</v>
      </c>
      <c r="L21" s="1001"/>
      <c r="M21" s="940">
        <v>1</v>
      </c>
      <c r="N21" s="940"/>
      <c r="O21" s="941">
        <f t="shared" si="3"/>
        <v>1</v>
      </c>
      <c r="P21" s="995">
        <f t="shared" si="1"/>
        <v>-1</v>
      </c>
      <c r="Q21" s="1002">
        <v>2</v>
      </c>
      <c r="R21" s="996"/>
      <c r="S21" s="995">
        <f t="shared" si="4"/>
        <v>2</v>
      </c>
      <c r="T21" s="997"/>
      <c r="U21" s="997"/>
      <c r="V21" s="997"/>
      <c r="W21" s="997"/>
    </row>
    <row r="22" spans="1:23" s="635" customFormat="1" ht="30.75" customHeight="1">
      <c r="A22" s="749" t="s">
        <v>6753</v>
      </c>
      <c r="B22" s="750"/>
      <c r="C22" s="750"/>
      <c r="D22" s="751"/>
      <c r="E22" s="751"/>
      <c r="F22" s="751"/>
      <c r="G22" s="751"/>
      <c r="H22" s="750"/>
      <c r="I22" s="750"/>
      <c r="J22" s="941">
        <f>SUM(H22:I22)</f>
        <v>0</v>
      </c>
      <c r="K22" s="994">
        <f>D22-(H22+I22)</f>
        <v>0</v>
      </c>
      <c r="L22" s="752"/>
      <c r="M22" s="750"/>
      <c r="N22" s="750"/>
      <c r="O22" s="941">
        <f>SUM(M22:N22)</f>
        <v>0</v>
      </c>
      <c r="P22" s="995">
        <f>L22-(M22+N22)</f>
        <v>0</v>
      </c>
      <c r="Q22" s="1003"/>
      <c r="R22" s="1003"/>
      <c r="S22" s="995">
        <f t="shared" si="4"/>
        <v>0</v>
      </c>
      <c r="T22" s="753"/>
      <c r="U22" s="753"/>
      <c r="V22" s="753"/>
      <c r="W22" s="753"/>
    </row>
    <row r="23" spans="1:23" ht="20.25" customHeight="1">
      <c r="A23" s="1004" t="s">
        <v>2777</v>
      </c>
      <c r="B23" s="941">
        <v>300</v>
      </c>
      <c r="C23" s="941"/>
      <c r="D23" s="941">
        <f t="shared" ref="D23:I23" si="5">SUM(D8:D22)</f>
        <v>24</v>
      </c>
      <c r="E23" s="941">
        <f t="shared" si="5"/>
        <v>3</v>
      </c>
      <c r="F23" s="941">
        <f t="shared" si="5"/>
        <v>7</v>
      </c>
      <c r="G23" s="941">
        <f t="shared" si="5"/>
        <v>16</v>
      </c>
      <c r="H23" s="941">
        <f t="shared" si="5"/>
        <v>30</v>
      </c>
      <c r="I23" s="941">
        <f t="shared" si="5"/>
        <v>1</v>
      </c>
      <c r="J23" s="941">
        <f>SUM(J8:J21)</f>
        <v>31</v>
      </c>
      <c r="K23" s="994">
        <f>SUM(K8:K21)</f>
        <v>-4</v>
      </c>
      <c r="L23" s="941">
        <f>SUM(L8:L22)</f>
        <v>83</v>
      </c>
      <c r="M23" s="941">
        <f>SUM(M8:M22)</f>
        <v>90</v>
      </c>
      <c r="N23" s="941">
        <f>SUM(N8:N22)</f>
        <v>7</v>
      </c>
      <c r="O23" s="941">
        <f>SUM(O8:O21)</f>
        <v>97</v>
      </c>
      <c r="P23" s="995">
        <f>SUM(P8:P21)</f>
        <v>-14</v>
      </c>
      <c r="Q23" s="1005">
        <f>SUM(Q8:Q22)</f>
        <v>2</v>
      </c>
      <c r="R23" s="1005">
        <f>SUM(R8:R22)</f>
        <v>0</v>
      </c>
      <c r="S23" s="995">
        <f>SUM(S8:S21)</f>
        <v>2</v>
      </c>
      <c r="T23" s="941">
        <f>SUM(T8:T22)</f>
        <v>0</v>
      </c>
      <c r="U23" s="941">
        <f>SUM(U8:U22)</f>
        <v>0</v>
      </c>
      <c r="V23" s="941">
        <f>SUM(V8:V22)</f>
        <v>0</v>
      </c>
      <c r="W23" s="941">
        <f>SUM(W8:W22)</f>
        <v>0</v>
      </c>
    </row>
    <row r="24" spans="1:23" ht="15.75" customHeight="1">
      <c r="A24" s="1006" t="s">
        <v>4982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8"/>
      <c r="R24" s="1008"/>
      <c r="S24" s="1008"/>
      <c r="T24" s="1008"/>
      <c r="U24" s="1008"/>
      <c r="V24" s="1008"/>
      <c r="W24" s="1008"/>
    </row>
    <row r="25" spans="1:23">
      <c r="A25" s="635" t="s">
        <v>7071</v>
      </c>
      <c r="B25" s="635"/>
      <c r="C25" s="635"/>
      <c r="D25" s="1054"/>
      <c r="E25" s="635" t="s">
        <v>4438</v>
      </c>
      <c r="F25" s="635"/>
      <c r="G25" s="635"/>
      <c r="H25" s="1054"/>
      <c r="I25" s="987"/>
      <c r="J25" s="987"/>
      <c r="K25" s="987"/>
      <c r="L25" s="1054"/>
      <c r="M25" s="1055"/>
      <c r="N25" s="1055"/>
      <c r="R25" s="1055"/>
      <c r="S25" s="11" t="s">
        <v>7072</v>
      </c>
      <c r="T25" s="11"/>
      <c r="U25" s="635"/>
    </row>
    <row r="26" spans="1:23">
      <c r="A26" s="635" t="s">
        <v>4439</v>
      </c>
      <c r="B26" s="635"/>
      <c r="C26" s="635"/>
      <c r="D26" s="1054"/>
      <c r="E26" s="635" t="s">
        <v>4440</v>
      </c>
      <c r="F26" s="635"/>
      <c r="G26" s="635"/>
      <c r="H26" s="1054"/>
      <c r="I26" s="987"/>
      <c r="J26" s="987"/>
      <c r="K26" s="987"/>
      <c r="L26" s="1054"/>
      <c r="M26" s="1055"/>
      <c r="N26" s="1055"/>
      <c r="R26" s="1055"/>
      <c r="S26" s="11" t="s">
        <v>280</v>
      </c>
      <c r="T26" s="11"/>
      <c r="U26" s="635"/>
    </row>
  </sheetData>
  <mergeCells count="5">
    <mergeCell ref="T6:W6"/>
    <mergeCell ref="A6:A7"/>
    <mergeCell ref="B6:B7"/>
    <mergeCell ref="C6:C7"/>
    <mergeCell ref="D6:S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&amp;R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84"/>
  <sheetViews>
    <sheetView topLeftCell="A55" workbookViewId="0">
      <selection activeCell="D8" sqref="D8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85546875" style="11" customWidth="1"/>
    <col min="5" max="6" width="9" style="11" customWidth="1"/>
    <col min="7" max="7" width="11" style="11" customWidth="1"/>
    <col min="8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7788</v>
      </c>
      <c r="D3" s="1258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1024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7.2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1.25" customHeight="1" thickBot="1">
      <c r="A8" s="1452"/>
      <c r="B8" s="1452"/>
      <c r="C8" s="902" t="s">
        <v>7600</v>
      </c>
      <c r="D8" s="1211" t="s">
        <v>7787</v>
      </c>
      <c r="E8" s="902" t="s">
        <v>7600</v>
      </c>
      <c r="F8" s="1211" t="s">
        <v>7787</v>
      </c>
      <c r="G8" s="902" t="s">
        <v>7600</v>
      </c>
      <c r="H8" s="1211" t="s">
        <v>7787</v>
      </c>
    </row>
    <row r="9" spans="1:8" ht="41.2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18" customHeight="1">
      <c r="A10" s="341"/>
      <c r="B10" s="354"/>
      <c r="C10" s="333"/>
      <c r="D10" s="333"/>
      <c r="E10" s="156"/>
      <c r="F10" s="156"/>
      <c r="G10" s="156"/>
      <c r="H10" s="156"/>
    </row>
    <row r="11" spans="1:8" ht="18" customHeight="1">
      <c r="A11" s="341"/>
      <c r="B11" s="333"/>
      <c r="C11" s="333"/>
      <c r="D11" s="333"/>
      <c r="E11" s="156"/>
      <c r="F11" s="156"/>
      <c r="G11" s="156"/>
      <c r="H11" s="156"/>
    </row>
    <row r="12" spans="1:8" ht="18" customHeight="1">
      <c r="A12" s="341"/>
      <c r="B12" s="393" t="s">
        <v>4460</v>
      </c>
      <c r="C12" s="333"/>
      <c r="D12" s="333"/>
      <c r="E12" s="156"/>
      <c r="F12" s="156"/>
      <c r="G12" s="156"/>
      <c r="H12" s="156"/>
    </row>
    <row r="13" spans="1:8">
      <c r="A13" s="47" t="s">
        <v>1025</v>
      </c>
      <c r="B13" s="48" t="s">
        <v>1026</v>
      </c>
      <c r="C13" s="1266"/>
      <c r="D13" s="231"/>
      <c r="E13" s="232">
        <v>1</v>
      </c>
      <c r="F13" s="232">
        <v>1</v>
      </c>
      <c r="G13" s="146">
        <f t="shared" ref="G13:G60" si="0">C13+E13</f>
        <v>1</v>
      </c>
      <c r="H13" s="146">
        <f t="shared" ref="H13:H60" si="1">D13+F13</f>
        <v>1</v>
      </c>
    </row>
    <row r="14" spans="1:8">
      <c r="A14" s="47" t="s">
        <v>1027</v>
      </c>
      <c r="B14" s="48" t="s">
        <v>1028</v>
      </c>
      <c r="C14" s="1266"/>
      <c r="D14" s="231"/>
      <c r="E14" s="232">
        <v>98</v>
      </c>
      <c r="F14" s="232">
        <v>98</v>
      </c>
      <c r="G14" s="912">
        <f t="shared" si="0"/>
        <v>98</v>
      </c>
      <c r="H14" s="912">
        <f t="shared" si="1"/>
        <v>98</v>
      </c>
    </row>
    <row r="15" spans="1:8">
      <c r="A15" s="47" t="s">
        <v>1029</v>
      </c>
      <c r="B15" s="48" t="s">
        <v>1030</v>
      </c>
      <c r="C15" s="1266">
        <v>12</v>
      </c>
      <c r="D15" s="231">
        <v>12</v>
      </c>
      <c r="E15" s="232">
        <v>1004</v>
      </c>
      <c r="F15" s="232">
        <v>1004</v>
      </c>
      <c r="G15" s="912">
        <f t="shared" si="0"/>
        <v>1016</v>
      </c>
      <c r="H15" s="912">
        <f t="shared" si="1"/>
        <v>1016</v>
      </c>
    </row>
    <row r="16" spans="1:8">
      <c r="A16" s="47" t="s">
        <v>4071</v>
      </c>
      <c r="B16" s="48" t="s">
        <v>1031</v>
      </c>
      <c r="C16" s="1266"/>
      <c r="D16" s="231"/>
      <c r="E16" s="232">
        <v>99</v>
      </c>
      <c r="F16" s="232">
        <v>99</v>
      </c>
      <c r="G16" s="912">
        <f t="shared" si="0"/>
        <v>99</v>
      </c>
      <c r="H16" s="912">
        <f t="shared" si="1"/>
        <v>99</v>
      </c>
    </row>
    <row r="17" spans="1:8">
      <c r="A17" s="47" t="s">
        <v>1032</v>
      </c>
      <c r="B17" s="48" t="s">
        <v>1033</v>
      </c>
      <c r="C17" s="1266">
        <v>9</v>
      </c>
      <c r="D17" s="231">
        <v>9</v>
      </c>
      <c r="E17" s="232">
        <v>89</v>
      </c>
      <c r="F17" s="232">
        <v>89</v>
      </c>
      <c r="G17" s="912">
        <f t="shared" si="0"/>
        <v>98</v>
      </c>
      <c r="H17" s="912">
        <f t="shared" si="1"/>
        <v>98</v>
      </c>
    </row>
    <row r="18" spans="1:8">
      <c r="A18" s="47" t="s">
        <v>5998</v>
      </c>
      <c r="B18" s="48" t="s">
        <v>5999</v>
      </c>
      <c r="C18" s="1266"/>
      <c r="D18" s="231"/>
      <c r="E18" s="232">
        <v>44</v>
      </c>
      <c r="F18" s="232">
        <v>44</v>
      </c>
      <c r="G18" s="912">
        <f t="shared" si="0"/>
        <v>44</v>
      </c>
      <c r="H18" s="912">
        <f t="shared" si="1"/>
        <v>44</v>
      </c>
    </row>
    <row r="19" spans="1:8" ht="25.5">
      <c r="A19" s="47" t="s">
        <v>1034</v>
      </c>
      <c r="B19" s="48" t="s">
        <v>1035</v>
      </c>
      <c r="C19" s="1266">
        <v>50</v>
      </c>
      <c r="D19" s="231">
        <v>50</v>
      </c>
      <c r="E19" s="232">
        <v>906</v>
      </c>
      <c r="F19" s="232">
        <v>906</v>
      </c>
      <c r="G19" s="912">
        <f t="shared" si="0"/>
        <v>956</v>
      </c>
      <c r="H19" s="912">
        <f t="shared" si="1"/>
        <v>956</v>
      </c>
    </row>
    <row r="20" spans="1:8" ht="25.5">
      <c r="A20" s="47" t="s">
        <v>1036</v>
      </c>
      <c r="B20" s="48" t="s">
        <v>1037</v>
      </c>
      <c r="C20" s="1266">
        <v>3</v>
      </c>
      <c r="D20" s="231">
        <v>3</v>
      </c>
      <c r="E20" s="232">
        <v>69</v>
      </c>
      <c r="F20" s="232">
        <v>69</v>
      </c>
      <c r="G20" s="912">
        <f t="shared" si="0"/>
        <v>72</v>
      </c>
      <c r="H20" s="912">
        <f t="shared" si="1"/>
        <v>72</v>
      </c>
    </row>
    <row r="21" spans="1:8">
      <c r="A21" s="47" t="s">
        <v>1038</v>
      </c>
      <c r="B21" s="48" t="s">
        <v>1039</v>
      </c>
      <c r="C21" s="1266">
        <v>25</v>
      </c>
      <c r="D21" s="231">
        <v>25</v>
      </c>
      <c r="E21" s="232">
        <v>409</v>
      </c>
      <c r="F21" s="232">
        <v>409</v>
      </c>
      <c r="G21" s="912">
        <f t="shared" si="0"/>
        <v>434</v>
      </c>
      <c r="H21" s="912">
        <f t="shared" si="1"/>
        <v>434</v>
      </c>
    </row>
    <row r="22" spans="1:8">
      <c r="A22" s="47" t="s">
        <v>1040</v>
      </c>
      <c r="B22" s="48" t="s">
        <v>1041</v>
      </c>
      <c r="C22" s="1266">
        <v>6</v>
      </c>
      <c r="D22" s="231">
        <v>6</v>
      </c>
      <c r="E22" s="232">
        <v>134</v>
      </c>
      <c r="F22" s="232">
        <v>134</v>
      </c>
      <c r="G22" s="912">
        <f t="shared" si="0"/>
        <v>140</v>
      </c>
      <c r="H22" s="912">
        <f t="shared" si="1"/>
        <v>140</v>
      </c>
    </row>
    <row r="23" spans="1:8">
      <c r="A23" s="47" t="s">
        <v>1042</v>
      </c>
      <c r="B23" s="48" t="s">
        <v>1043</v>
      </c>
      <c r="C23" s="1266">
        <v>4</v>
      </c>
      <c r="D23" s="231">
        <v>4</v>
      </c>
      <c r="E23" s="232">
        <v>167</v>
      </c>
      <c r="F23" s="232">
        <v>167</v>
      </c>
      <c r="G23" s="912">
        <f t="shared" si="0"/>
        <v>171</v>
      </c>
      <c r="H23" s="912">
        <f t="shared" si="1"/>
        <v>171</v>
      </c>
    </row>
    <row r="24" spans="1:8">
      <c r="A24" s="47" t="s">
        <v>1044</v>
      </c>
      <c r="B24" s="48" t="s">
        <v>1045</v>
      </c>
      <c r="C24" s="1266">
        <v>7</v>
      </c>
      <c r="D24" s="231">
        <v>7</v>
      </c>
      <c r="E24" s="232">
        <v>110</v>
      </c>
      <c r="F24" s="232">
        <v>110</v>
      </c>
      <c r="G24" s="912">
        <f t="shared" si="0"/>
        <v>117</v>
      </c>
      <c r="H24" s="912">
        <f t="shared" si="1"/>
        <v>117</v>
      </c>
    </row>
    <row r="25" spans="1:8">
      <c r="A25" s="47" t="s">
        <v>1046</v>
      </c>
      <c r="B25" s="48" t="s">
        <v>1047</v>
      </c>
      <c r="C25" s="1266">
        <v>7</v>
      </c>
      <c r="D25" s="231">
        <v>7</v>
      </c>
      <c r="E25" s="232">
        <v>419</v>
      </c>
      <c r="F25" s="232">
        <v>419</v>
      </c>
      <c r="G25" s="912">
        <f t="shared" si="0"/>
        <v>426</v>
      </c>
      <c r="H25" s="912">
        <f t="shared" si="1"/>
        <v>426</v>
      </c>
    </row>
    <row r="26" spans="1:8">
      <c r="A26" s="47" t="s">
        <v>1048</v>
      </c>
      <c r="B26" s="48" t="s">
        <v>1049</v>
      </c>
      <c r="C26" s="1266">
        <v>3</v>
      </c>
      <c r="D26" s="231">
        <v>3</v>
      </c>
      <c r="E26" s="232">
        <v>98</v>
      </c>
      <c r="F26" s="232">
        <v>98</v>
      </c>
      <c r="G26" s="912">
        <f t="shared" si="0"/>
        <v>101</v>
      </c>
      <c r="H26" s="912">
        <f t="shared" si="1"/>
        <v>101</v>
      </c>
    </row>
    <row r="27" spans="1:8">
      <c r="A27" s="47" t="s">
        <v>1050</v>
      </c>
      <c r="B27" s="48" t="s">
        <v>1051</v>
      </c>
      <c r="C27" s="1266">
        <v>5</v>
      </c>
      <c r="D27" s="231">
        <v>5</v>
      </c>
      <c r="E27" s="232">
        <v>299</v>
      </c>
      <c r="F27" s="232">
        <v>299</v>
      </c>
      <c r="G27" s="912">
        <f t="shared" si="0"/>
        <v>304</v>
      </c>
      <c r="H27" s="912">
        <f t="shared" si="1"/>
        <v>304</v>
      </c>
    </row>
    <row r="28" spans="1:8">
      <c r="A28" s="47" t="s">
        <v>1052</v>
      </c>
      <c r="B28" s="48" t="s">
        <v>1053</v>
      </c>
      <c r="C28" s="1266"/>
      <c r="D28" s="231"/>
      <c r="E28" s="232">
        <v>33</v>
      </c>
      <c r="F28" s="232">
        <v>33</v>
      </c>
      <c r="G28" s="912">
        <f t="shared" si="0"/>
        <v>33</v>
      </c>
      <c r="H28" s="912">
        <f t="shared" si="1"/>
        <v>33</v>
      </c>
    </row>
    <row r="29" spans="1:8">
      <c r="A29" s="47" t="s">
        <v>1054</v>
      </c>
      <c r="B29" s="48" t="s">
        <v>1055</v>
      </c>
      <c r="C29" s="1266"/>
      <c r="D29" s="231"/>
      <c r="E29" s="232">
        <v>40</v>
      </c>
      <c r="F29" s="232">
        <v>40</v>
      </c>
      <c r="G29" s="912">
        <f t="shared" si="0"/>
        <v>40</v>
      </c>
      <c r="H29" s="912">
        <f t="shared" si="1"/>
        <v>40</v>
      </c>
    </row>
    <row r="30" spans="1:8">
      <c r="A30" s="47" t="s">
        <v>1056</v>
      </c>
      <c r="B30" s="48" t="s">
        <v>1057</v>
      </c>
      <c r="C30" s="1266"/>
      <c r="D30" s="231"/>
      <c r="E30" s="232">
        <v>4</v>
      </c>
      <c r="F30" s="232">
        <v>4</v>
      </c>
      <c r="G30" s="912">
        <f t="shared" si="0"/>
        <v>4</v>
      </c>
      <c r="H30" s="912">
        <f t="shared" si="1"/>
        <v>4</v>
      </c>
    </row>
    <row r="31" spans="1:8">
      <c r="A31" s="47" t="s">
        <v>1058</v>
      </c>
      <c r="B31" s="48" t="s">
        <v>1059</v>
      </c>
      <c r="C31" s="1266"/>
      <c r="D31" s="231"/>
      <c r="E31" s="232">
        <v>1</v>
      </c>
      <c r="F31" s="232">
        <v>1</v>
      </c>
      <c r="G31" s="912">
        <f t="shared" si="0"/>
        <v>1</v>
      </c>
      <c r="H31" s="912">
        <f t="shared" si="1"/>
        <v>1</v>
      </c>
    </row>
    <row r="32" spans="1:8">
      <c r="A32" s="47" t="s">
        <v>1060</v>
      </c>
      <c r="B32" s="48" t="s">
        <v>1061</v>
      </c>
      <c r="C32" s="1266">
        <v>1</v>
      </c>
      <c r="D32" s="231">
        <v>1</v>
      </c>
      <c r="E32" s="232">
        <v>2</v>
      </c>
      <c r="F32" s="232">
        <v>2</v>
      </c>
      <c r="G32" s="912">
        <f t="shared" si="0"/>
        <v>3</v>
      </c>
      <c r="H32" s="912">
        <f t="shared" si="1"/>
        <v>3</v>
      </c>
    </row>
    <row r="33" spans="1:8">
      <c r="A33" s="47" t="s">
        <v>1062</v>
      </c>
      <c r="B33" s="48" t="s">
        <v>1063</v>
      </c>
      <c r="C33" s="1266"/>
      <c r="D33" s="231"/>
      <c r="E33" s="232"/>
      <c r="F33" s="232"/>
      <c r="G33" s="912">
        <f t="shared" si="0"/>
        <v>0</v>
      </c>
      <c r="H33" s="912">
        <f t="shared" si="1"/>
        <v>0</v>
      </c>
    </row>
    <row r="34" spans="1:8">
      <c r="A34" s="47" t="s">
        <v>1064</v>
      </c>
      <c r="B34" s="48" t="s">
        <v>1065</v>
      </c>
      <c r="C34" s="1266"/>
      <c r="D34" s="231"/>
      <c r="E34" s="232"/>
      <c r="F34" s="232"/>
      <c r="G34" s="912">
        <f t="shared" si="0"/>
        <v>0</v>
      </c>
      <c r="H34" s="912">
        <f t="shared" si="1"/>
        <v>0</v>
      </c>
    </row>
    <row r="35" spans="1:8" ht="25.5">
      <c r="A35" s="47" t="s">
        <v>2716</v>
      </c>
      <c r="B35" s="48" t="s">
        <v>2717</v>
      </c>
      <c r="C35" s="1266"/>
      <c r="D35" s="231"/>
      <c r="E35" s="1264"/>
      <c r="F35" s="156"/>
      <c r="G35" s="912">
        <f t="shared" si="0"/>
        <v>0</v>
      </c>
      <c r="H35" s="912">
        <f t="shared" si="1"/>
        <v>0</v>
      </c>
    </row>
    <row r="36" spans="1:8" ht="38.25">
      <c r="A36" s="47" t="s">
        <v>2718</v>
      </c>
      <c r="B36" s="48" t="s">
        <v>2719</v>
      </c>
      <c r="C36" s="1266"/>
      <c r="D36" s="231"/>
      <c r="E36" s="1264"/>
      <c r="F36" s="156"/>
      <c r="G36" s="912">
        <f t="shared" si="0"/>
        <v>0</v>
      </c>
      <c r="H36" s="912">
        <f t="shared" si="1"/>
        <v>0</v>
      </c>
    </row>
    <row r="37" spans="1:8">
      <c r="A37" s="47" t="s">
        <v>1066</v>
      </c>
      <c r="B37" s="48" t="s">
        <v>1067</v>
      </c>
      <c r="C37" s="1266">
        <v>1</v>
      </c>
      <c r="D37" s="231">
        <v>1</v>
      </c>
      <c r="E37" s="1264">
        <v>7</v>
      </c>
      <c r="F37" s="156">
        <v>7</v>
      </c>
      <c r="G37" s="912">
        <f t="shared" si="0"/>
        <v>8</v>
      </c>
      <c r="H37" s="912">
        <f t="shared" si="1"/>
        <v>8</v>
      </c>
    </row>
    <row r="38" spans="1:8" ht="38.25">
      <c r="A38" s="47" t="s">
        <v>1069</v>
      </c>
      <c r="B38" s="48" t="s">
        <v>1070</v>
      </c>
      <c r="C38" s="1266"/>
      <c r="D38" s="231"/>
      <c r="E38" s="1264"/>
      <c r="F38" s="156"/>
      <c r="G38" s="912">
        <f t="shared" si="0"/>
        <v>0</v>
      </c>
      <c r="H38" s="912">
        <f t="shared" si="1"/>
        <v>0</v>
      </c>
    </row>
    <row r="39" spans="1:8" ht="25.5">
      <c r="A39" s="47" t="s">
        <v>1071</v>
      </c>
      <c r="B39" s="48" t="s">
        <v>1072</v>
      </c>
      <c r="C39" s="1266">
        <v>1</v>
      </c>
      <c r="D39" s="231">
        <v>1</v>
      </c>
      <c r="E39" s="1264">
        <v>62</v>
      </c>
      <c r="F39" s="156">
        <v>62</v>
      </c>
      <c r="G39" s="912">
        <f t="shared" si="0"/>
        <v>63</v>
      </c>
      <c r="H39" s="912">
        <f t="shared" si="1"/>
        <v>63</v>
      </c>
    </row>
    <row r="40" spans="1:8">
      <c r="A40" s="47" t="s">
        <v>2722</v>
      </c>
      <c r="B40" s="48" t="s">
        <v>2723</v>
      </c>
      <c r="C40" s="1266">
        <v>3</v>
      </c>
      <c r="D40" s="231">
        <v>3</v>
      </c>
      <c r="E40" s="1264">
        <v>49</v>
      </c>
      <c r="F40" s="156">
        <v>49</v>
      </c>
      <c r="G40" s="912">
        <f t="shared" si="0"/>
        <v>52</v>
      </c>
      <c r="H40" s="912">
        <f t="shared" si="1"/>
        <v>52</v>
      </c>
    </row>
    <row r="41" spans="1:8">
      <c r="A41" s="47" t="s">
        <v>1073</v>
      </c>
      <c r="B41" s="48" t="s">
        <v>1074</v>
      </c>
      <c r="C41" s="1266"/>
      <c r="D41" s="231"/>
      <c r="E41" s="1264"/>
      <c r="F41" s="156"/>
      <c r="G41" s="912">
        <f t="shared" si="0"/>
        <v>0</v>
      </c>
      <c r="H41" s="912">
        <f t="shared" si="1"/>
        <v>0</v>
      </c>
    </row>
    <row r="42" spans="1:8" ht="25.5">
      <c r="A42" s="47" t="s">
        <v>1010</v>
      </c>
      <c r="B42" s="48" t="s">
        <v>1075</v>
      </c>
      <c r="C42" s="1266">
        <v>1</v>
      </c>
      <c r="D42" s="231">
        <v>1</v>
      </c>
      <c r="E42" s="1264">
        <v>37</v>
      </c>
      <c r="F42" s="156">
        <v>37</v>
      </c>
      <c r="G42" s="912">
        <f t="shared" si="0"/>
        <v>38</v>
      </c>
      <c r="H42" s="912">
        <f t="shared" si="1"/>
        <v>38</v>
      </c>
    </row>
    <row r="43" spans="1:8">
      <c r="A43" s="47" t="s">
        <v>5982</v>
      </c>
      <c r="B43" s="48" t="s">
        <v>5983</v>
      </c>
      <c r="C43" s="1266"/>
      <c r="D43" s="231"/>
      <c r="E43" s="1264">
        <v>4</v>
      </c>
      <c r="F43" s="156">
        <v>4</v>
      </c>
      <c r="G43" s="912">
        <f t="shared" si="0"/>
        <v>4</v>
      </c>
      <c r="H43" s="912">
        <f t="shared" si="1"/>
        <v>4</v>
      </c>
    </row>
    <row r="44" spans="1:8" ht="25.5">
      <c r="A44" s="47" t="s">
        <v>2438</v>
      </c>
      <c r="B44" s="48" t="s">
        <v>1429</v>
      </c>
      <c r="C44" s="1266"/>
      <c r="D44" s="231"/>
      <c r="E44" s="1264"/>
      <c r="F44" s="156"/>
      <c r="G44" s="912">
        <f t="shared" si="0"/>
        <v>0</v>
      </c>
      <c r="H44" s="912">
        <f t="shared" si="1"/>
        <v>0</v>
      </c>
    </row>
    <row r="45" spans="1:8" ht="25.5">
      <c r="A45" s="47" t="s">
        <v>1430</v>
      </c>
      <c r="B45" s="48" t="s">
        <v>1076</v>
      </c>
      <c r="C45" s="1266"/>
      <c r="D45" s="231"/>
      <c r="E45" s="1264">
        <v>7</v>
      </c>
      <c r="F45" s="156">
        <v>7</v>
      </c>
      <c r="G45" s="912">
        <f t="shared" si="0"/>
        <v>7</v>
      </c>
      <c r="H45" s="912">
        <f t="shared" si="1"/>
        <v>7</v>
      </c>
    </row>
    <row r="46" spans="1:8" ht="25.5">
      <c r="A46" s="47" t="s">
        <v>2440</v>
      </c>
      <c r="B46" s="48" t="s">
        <v>1431</v>
      </c>
      <c r="C46" s="1266"/>
      <c r="D46" s="231"/>
      <c r="E46" s="1264"/>
      <c r="F46" s="156"/>
      <c r="G46" s="912">
        <f t="shared" si="0"/>
        <v>0</v>
      </c>
      <c r="H46" s="912">
        <f t="shared" si="1"/>
        <v>0</v>
      </c>
    </row>
    <row r="47" spans="1:8">
      <c r="A47" s="47" t="s">
        <v>1077</v>
      </c>
      <c r="B47" s="48" t="s">
        <v>1078</v>
      </c>
      <c r="C47" s="1266"/>
      <c r="D47" s="231"/>
      <c r="E47" s="1264"/>
      <c r="F47" s="156"/>
      <c r="G47" s="912">
        <f t="shared" si="0"/>
        <v>0</v>
      </c>
      <c r="H47" s="912">
        <f t="shared" si="1"/>
        <v>0</v>
      </c>
    </row>
    <row r="48" spans="1:8" ht="25.5">
      <c r="A48" s="47" t="s">
        <v>1079</v>
      </c>
      <c r="B48" s="48" t="s">
        <v>1080</v>
      </c>
      <c r="C48" s="1266"/>
      <c r="D48" s="231"/>
      <c r="E48" s="1264"/>
      <c r="F48" s="156"/>
      <c r="G48" s="912">
        <f t="shared" si="0"/>
        <v>0</v>
      </c>
      <c r="H48" s="912">
        <f t="shared" si="1"/>
        <v>0</v>
      </c>
    </row>
    <row r="49" spans="1:8" ht="25.5">
      <c r="A49" s="47" t="s">
        <v>2712</v>
      </c>
      <c r="B49" s="48" t="s">
        <v>1081</v>
      </c>
      <c r="C49" s="1266"/>
      <c r="D49" s="231"/>
      <c r="E49" s="1264">
        <v>1</v>
      </c>
      <c r="F49" s="156">
        <v>1</v>
      </c>
      <c r="G49" s="912">
        <f t="shared" si="0"/>
        <v>1</v>
      </c>
      <c r="H49" s="912">
        <f t="shared" si="1"/>
        <v>1</v>
      </c>
    </row>
    <row r="50" spans="1:8">
      <c r="A50" s="47" t="s">
        <v>5996</v>
      </c>
      <c r="B50" s="48" t="s">
        <v>1432</v>
      </c>
      <c r="C50" s="1266"/>
      <c r="D50" s="231"/>
      <c r="E50" s="1264"/>
      <c r="F50" s="156"/>
      <c r="G50" s="912">
        <f t="shared" si="0"/>
        <v>0</v>
      </c>
      <c r="H50" s="912">
        <f t="shared" si="1"/>
        <v>0</v>
      </c>
    </row>
    <row r="51" spans="1:8">
      <c r="A51" s="47" t="s">
        <v>1433</v>
      </c>
      <c r="B51" s="48" t="s">
        <v>1434</v>
      </c>
      <c r="C51" s="1266"/>
      <c r="D51" s="231"/>
      <c r="E51" s="1264"/>
      <c r="F51" s="156"/>
      <c r="G51" s="912">
        <f t="shared" si="0"/>
        <v>0</v>
      </c>
      <c r="H51" s="912">
        <f t="shared" si="1"/>
        <v>0</v>
      </c>
    </row>
    <row r="52" spans="1:8">
      <c r="A52" s="47" t="s">
        <v>1068</v>
      </c>
      <c r="B52" s="48" t="s">
        <v>3060</v>
      </c>
      <c r="C52" s="1266"/>
      <c r="D52" s="231"/>
      <c r="E52" s="1264"/>
      <c r="F52" s="156"/>
      <c r="G52" s="912">
        <f t="shared" si="0"/>
        <v>0</v>
      </c>
      <c r="H52" s="912">
        <f t="shared" si="1"/>
        <v>0</v>
      </c>
    </row>
    <row r="53" spans="1:8">
      <c r="A53" s="47" t="s">
        <v>6126</v>
      </c>
      <c r="B53" s="48" t="s">
        <v>6127</v>
      </c>
      <c r="C53" s="1266"/>
      <c r="D53" s="231"/>
      <c r="E53" s="1264"/>
      <c r="F53" s="156"/>
      <c r="G53" s="912">
        <f t="shared" si="0"/>
        <v>0</v>
      </c>
      <c r="H53" s="912">
        <f t="shared" si="1"/>
        <v>0</v>
      </c>
    </row>
    <row r="54" spans="1:8">
      <c r="A54" s="47" t="s">
        <v>6000</v>
      </c>
      <c r="B54" s="48" t="s">
        <v>6001</v>
      </c>
      <c r="C54" s="1266"/>
      <c r="D54" s="231"/>
      <c r="E54" s="1264">
        <v>25</v>
      </c>
      <c r="F54" s="156">
        <v>25</v>
      </c>
      <c r="G54" s="912">
        <f t="shared" si="0"/>
        <v>25</v>
      </c>
      <c r="H54" s="912">
        <f t="shared" si="1"/>
        <v>25</v>
      </c>
    </row>
    <row r="55" spans="1:8">
      <c r="A55" s="47" t="s">
        <v>6128</v>
      </c>
      <c r="B55" s="48" t="s">
        <v>6129</v>
      </c>
      <c r="C55" s="1259"/>
      <c r="D55" s="96"/>
      <c r="E55" s="1264">
        <v>2</v>
      </c>
      <c r="F55" s="156">
        <v>2</v>
      </c>
      <c r="G55" s="912">
        <f t="shared" si="0"/>
        <v>2</v>
      </c>
      <c r="H55" s="912">
        <f t="shared" si="1"/>
        <v>2</v>
      </c>
    </row>
    <row r="56" spans="1:8" ht="25.5">
      <c r="A56" s="47" t="s">
        <v>2452</v>
      </c>
      <c r="B56" s="48" t="s">
        <v>5006</v>
      </c>
      <c r="C56" s="1259"/>
      <c r="D56" s="96"/>
      <c r="E56" s="1264"/>
      <c r="F56" s="156"/>
      <c r="G56" s="912">
        <f t="shared" si="0"/>
        <v>0</v>
      </c>
      <c r="H56" s="912">
        <f t="shared" si="1"/>
        <v>0</v>
      </c>
    </row>
    <row r="57" spans="1:8" ht="25.5">
      <c r="A57" s="47" t="s">
        <v>3488</v>
      </c>
      <c r="B57" s="48" t="s">
        <v>6971</v>
      </c>
      <c r="C57" s="1259"/>
      <c r="D57" s="96"/>
      <c r="E57" s="1264">
        <v>3</v>
      </c>
      <c r="F57" s="882">
        <v>3</v>
      </c>
      <c r="G57" s="912">
        <f t="shared" si="0"/>
        <v>3</v>
      </c>
      <c r="H57" s="912">
        <f t="shared" si="1"/>
        <v>3</v>
      </c>
    </row>
    <row r="58" spans="1:8" ht="25.5">
      <c r="A58" s="47" t="s">
        <v>996</v>
      </c>
      <c r="B58" s="48" t="s">
        <v>5007</v>
      </c>
      <c r="C58" s="1259"/>
      <c r="D58" s="96"/>
      <c r="E58" s="1264">
        <v>1</v>
      </c>
      <c r="F58" s="1194">
        <v>1</v>
      </c>
      <c r="G58" s="1195">
        <f t="shared" si="0"/>
        <v>1</v>
      </c>
      <c r="H58" s="1195">
        <f t="shared" si="1"/>
        <v>1</v>
      </c>
    </row>
    <row r="59" spans="1:8">
      <c r="A59" s="47" t="s">
        <v>7664</v>
      </c>
      <c r="B59" s="48" t="s">
        <v>7665</v>
      </c>
      <c r="C59" s="1259"/>
      <c r="D59" s="96"/>
      <c r="E59" s="1264">
        <v>1</v>
      </c>
      <c r="F59" s="156">
        <v>1</v>
      </c>
      <c r="G59" s="912">
        <f t="shared" si="0"/>
        <v>1</v>
      </c>
      <c r="H59" s="912">
        <f t="shared" si="1"/>
        <v>1</v>
      </c>
    </row>
    <row r="60" spans="1:8" ht="22.5" customHeight="1">
      <c r="A60" s="1491" t="s">
        <v>2777</v>
      </c>
      <c r="B60" s="1492"/>
      <c r="C60" s="246">
        <f>SUM(C13:C59)</f>
        <v>138</v>
      </c>
      <c r="D60" s="246">
        <f>SUM(D13:D59)</f>
        <v>138</v>
      </c>
      <c r="E60" s="246">
        <f>SUM(E13:E59)</f>
        <v>4225</v>
      </c>
      <c r="F60" s="246">
        <f>SUM(F13:F59)</f>
        <v>4225</v>
      </c>
      <c r="G60" s="912">
        <f t="shared" si="0"/>
        <v>4363</v>
      </c>
      <c r="H60" s="912">
        <f t="shared" si="1"/>
        <v>4363</v>
      </c>
    </row>
    <row r="61" spans="1:8" ht="15.75" customHeight="1">
      <c r="A61" s="342" t="s">
        <v>3975</v>
      </c>
      <c r="B61" s="343"/>
      <c r="C61" s="1263"/>
      <c r="D61" s="93"/>
      <c r="E61" s="1263"/>
      <c r="F61" s="93"/>
      <c r="G61" s="93"/>
      <c r="H61" s="94"/>
    </row>
    <row r="62" spans="1:8" ht="16.5" customHeight="1">
      <c r="A62" s="341" t="s">
        <v>3976</v>
      </c>
      <c r="B62" s="243" t="s">
        <v>3977</v>
      </c>
      <c r="C62" s="1196"/>
      <c r="D62" s="98"/>
      <c r="E62" s="164"/>
      <c r="F62" s="164"/>
      <c r="G62" s="146">
        <f t="shared" ref="G62:G75" si="2">C62+E62</f>
        <v>0</v>
      </c>
      <c r="H62" s="146">
        <f t="shared" ref="H62:H75" si="3">D62+F62</f>
        <v>0</v>
      </c>
    </row>
    <row r="63" spans="1:8" ht="19.5" customHeight="1">
      <c r="A63" s="341" t="s">
        <v>3978</v>
      </c>
      <c r="B63" s="243" t="s">
        <v>3979</v>
      </c>
      <c r="C63" s="1196"/>
      <c r="D63" s="98"/>
      <c r="E63" s="164"/>
      <c r="F63" s="164"/>
      <c r="G63" s="146">
        <f t="shared" si="2"/>
        <v>0</v>
      </c>
      <c r="H63" s="146">
        <f t="shared" si="3"/>
        <v>0</v>
      </c>
    </row>
    <row r="64" spans="1:8" ht="15.75" customHeight="1">
      <c r="A64" s="341" t="s">
        <v>3980</v>
      </c>
      <c r="B64" s="243" t="s">
        <v>3981</v>
      </c>
      <c r="C64" s="1196"/>
      <c r="D64" s="98"/>
      <c r="E64" s="164"/>
      <c r="F64" s="164"/>
      <c r="G64" s="146">
        <f t="shared" si="2"/>
        <v>0</v>
      </c>
      <c r="H64" s="146">
        <f t="shared" si="3"/>
        <v>0</v>
      </c>
    </row>
    <row r="65" spans="1:8" ht="12" customHeight="1">
      <c r="A65" s="341" t="s">
        <v>4477</v>
      </c>
      <c r="B65" s="243" t="s">
        <v>3982</v>
      </c>
      <c r="C65" s="1196"/>
      <c r="D65" s="98"/>
      <c r="E65" s="164"/>
      <c r="F65" s="164"/>
      <c r="G65" s="146">
        <f t="shared" si="2"/>
        <v>0</v>
      </c>
      <c r="H65" s="146">
        <f t="shared" si="3"/>
        <v>0</v>
      </c>
    </row>
    <row r="66" spans="1:8" ht="19.5" customHeight="1">
      <c r="A66" s="341" t="s">
        <v>3983</v>
      </c>
      <c r="B66" s="243" t="s">
        <v>3984</v>
      </c>
      <c r="C66" s="1196"/>
      <c r="D66" s="98"/>
      <c r="E66" s="164"/>
      <c r="F66" s="164"/>
      <c r="G66" s="146">
        <f t="shared" si="2"/>
        <v>0</v>
      </c>
      <c r="H66" s="146">
        <f t="shared" si="3"/>
        <v>0</v>
      </c>
    </row>
    <row r="67" spans="1:8" ht="15.75" customHeight="1">
      <c r="A67" s="341" t="s">
        <v>3985</v>
      </c>
      <c r="B67" s="243" t="s">
        <v>3986</v>
      </c>
      <c r="C67" s="1196"/>
      <c r="D67" s="98"/>
      <c r="E67" s="164"/>
      <c r="F67" s="164"/>
      <c r="G67" s="146">
        <f t="shared" si="2"/>
        <v>0</v>
      </c>
      <c r="H67" s="146">
        <f t="shared" si="3"/>
        <v>0</v>
      </c>
    </row>
    <row r="68" spans="1:8" ht="15.75" customHeight="1">
      <c r="A68" s="341" t="s">
        <v>3987</v>
      </c>
      <c r="B68" s="243" t="s">
        <v>3988</v>
      </c>
      <c r="C68" s="1196"/>
      <c r="D68" s="98"/>
      <c r="E68" s="164"/>
      <c r="F68" s="164"/>
      <c r="G68" s="146">
        <f t="shared" si="2"/>
        <v>0</v>
      </c>
      <c r="H68" s="146">
        <f t="shared" si="3"/>
        <v>0</v>
      </c>
    </row>
    <row r="69" spans="1:8" ht="15.75" customHeight="1">
      <c r="A69" s="341" t="s">
        <v>3989</v>
      </c>
      <c r="B69" s="243" t="s">
        <v>3990</v>
      </c>
      <c r="C69" s="1196"/>
      <c r="D69" s="98"/>
      <c r="E69" s="164"/>
      <c r="F69" s="164"/>
      <c r="G69" s="146">
        <f t="shared" si="2"/>
        <v>0</v>
      </c>
      <c r="H69" s="146">
        <f t="shared" si="3"/>
        <v>0</v>
      </c>
    </row>
    <row r="70" spans="1:8" ht="15.75" customHeight="1">
      <c r="A70" s="341" t="s">
        <v>3991</v>
      </c>
      <c r="B70" s="243" t="s">
        <v>3992</v>
      </c>
      <c r="C70" s="1196"/>
      <c r="D70" s="98"/>
      <c r="E70" s="164"/>
      <c r="F70" s="164"/>
      <c r="G70" s="146">
        <f t="shared" si="2"/>
        <v>0</v>
      </c>
      <c r="H70" s="146">
        <f t="shared" si="3"/>
        <v>0</v>
      </c>
    </row>
    <row r="71" spans="1:8" ht="15.75" customHeight="1">
      <c r="A71" s="341" t="s">
        <v>3993</v>
      </c>
      <c r="B71" s="243" t="s">
        <v>3994</v>
      </c>
      <c r="C71" s="1196"/>
      <c r="D71" s="98"/>
      <c r="E71" s="164"/>
      <c r="F71" s="164"/>
      <c r="G71" s="146">
        <f t="shared" si="2"/>
        <v>0</v>
      </c>
      <c r="H71" s="146">
        <f t="shared" si="3"/>
        <v>0</v>
      </c>
    </row>
    <row r="72" spans="1:8" ht="15.75" customHeight="1">
      <c r="A72" s="341" t="s">
        <v>3995</v>
      </c>
      <c r="B72" s="243" t="s">
        <v>3996</v>
      </c>
      <c r="C72" s="1196"/>
      <c r="D72" s="98"/>
      <c r="E72" s="164"/>
      <c r="F72" s="164"/>
      <c r="G72" s="146">
        <f t="shared" si="2"/>
        <v>0</v>
      </c>
      <c r="H72" s="146">
        <f t="shared" si="3"/>
        <v>0</v>
      </c>
    </row>
    <row r="73" spans="1:8" ht="15.75" customHeight="1">
      <c r="A73" s="341" t="s">
        <v>3997</v>
      </c>
      <c r="B73" s="243" t="s">
        <v>3998</v>
      </c>
      <c r="C73" s="1196"/>
      <c r="D73" s="98"/>
      <c r="E73" s="164"/>
      <c r="F73" s="164"/>
      <c r="G73" s="146">
        <f t="shared" si="2"/>
        <v>0</v>
      </c>
      <c r="H73" s="146">
        <f t="shared" si="3"/>
        <v>0</v>
      </c>
    </row>
    <row r="74" spans="1:8" ht="21" customHeight="1">
      <c r="A74" s="812" t="s">
        <v>3999</v>
      </c>
      <c r="B74" s="813"/>
      <c r="C74" s="805">
        <f>SUM(C62:C73)</f>
        <v>0</v>
      </c>
      <c r="D74" s="805">
        <f>SUM(D62:D73)</f>
        <v>0</v>
      </c>
      <c r="E74" s="805">
        <f>SUM(E62:E73)</f>
        <v>0</v>
      </c>
      <c r="F74" s="805">
        <f>SUM(F62:F73)</f>
        <v>0</v>
      </c>
      <c r="G74" s="146">
        <f t="shared" si="2"/>
        <v>0</v>
      </c>
      <c r="H74" s="146">
        <f t="shared" si="3"/>
        <v>0</v>
      </c>
    </row>
    <row r="75" spans="1:8" ht="21.75" customHeight="1">
      <c r="A75" s="235" t="s">
        <v>4000</v>
      </c>
      <c r="B75" s="253"/>
      <c r="C75" s="237">
        <f>SUM(C60+C74)</f>
        <v>138</v>
      </c>
      <c r="D75" s="237">
        <f>SUM(D60+D74)</f>
        <v>138</v>
      </c>
      <c r="E75" s="237">
        <f>SUM(E60+E74)</f>
        <v>4225</v>
      </c>
      <c r="F75" s="237">
        <f>SUM(F60+F74)</f>
        <v>4225</v>
      </c>
      <c r="G75" s="146">
        <f t="shared" si="2"/>
        <v>4363</v>
      </c>
      <c r="H75" s="146">
        <f t="shared" si="3"/>
        <v>4363</v>
      </c>
    </row>
    <row r="76" spans="1:8" ht="15.75" customHeight="1">
      <c r="A76" s="1448" t="s">
        <v>4001</v>
      </c>
      <c r="B76" s="1448"/>
      <c r="C76" s="1448"/>
      <c r="D76" s="1448"/>
      <c r="E76" s="1448"/>
      <c r="F76" s="1448"/>
      <c r="G76" s="1448"/>
      <c r="H76" s="1448"/>
    </row>
    <row r="77" spans="1:8" ht="15.75" customHeight="1">
      <c r="A77" s="1448" t="s">
        <v>4050</v>
      </c>
      <c r="B77" s="1448"/>
      <c r="C77" s="1448"/>
      <c r="D77" s="1448"/>
      <c r="E77" s="1448"/>
      <c r="F77" s="1448"/>
      <c r="G77" s="1448"/>
      <c r="H77" s="1448"/>
    </row>
    <row r="78" spans="1:8" ht="15.75" customHeight="1">
      <c r="A78" s="6"/>
      <c r="B78" s="350"/>
      <c r="C78" s="350"/>
      <c r="D78" s="350"/>
      <c r="E78" s="19"/>
      <c r="F78" s="19"/>
      <c r="G78" s="16"/>
      <c r="H78" s="19"/>
    </row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</sheetData>
  <mergeCells count="9">
    <mergeCell ref="E7:F7"/>
    <mergeCell ref="G7:H7"/>
    <mergeCell ref="A76:H76"/>
    <mergeCell ref="A77:H77"/>
    <mergeCell ref="C2:D2"/>
    <mergeCell ref="A7:A8"/>
    <mergeCell ref="B7:B8"/>
    <mergeCell ref="A60:B60"/>
    <mergeCell ref="C7:D7"/>
  </mergeCells>
  <phoneticPr fontId="42" type="noConversion"/>
  <pageMargins left="0.75" right="0.75" top="1" bottom="1" header="0.5" footer="0.5"/>
  <pageSetup paperSize="9" scale="61" orientation="portrait" verticalDpi="0" r:id="rId1"/>
  <headerFooter alignWithMargins="0"/>
  <rowBreaks count="1" manualBreakCount="1">
    <brk id="5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2"/>
  <sheetViews>
    <sheetView topLeftCell="A52" workbookViewId="0">
      <selection activeCell="L68" sqref="K68:L68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9.5703125" style="11" customWidth="1"/>
    <col min="5" max="6" width="9.42578125" style="11" customWidth="1"/>
    <col min="7" max="7" width="9.5703125" style="11" customWidth="1"/>
    <col min="8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5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5"/>
    </row>
    <row r="3" spans="1:8">
      <c r="A3" s="100"/>
      <c r="B3" s="101"/>
      <c r="C3" s="1118" t="s">
        <v>7788</v>
      </c>
      <c r="D3" s="1258"/>
      <c r="E3" s="102"/>
      <c r="F3" s="102"/>
      <c r="G3" s="102"/>
      <c r="H3" s="5"/>
    </row>
    <row r="4" spans="1:8" ht="14.25">
      <c r="A4" s="100"/>
      <c r="B4" s="101" t="s">
        <v>1244</v>
      </c>
      <c r="C4" s="69" t="s">
        <v>1082</v>
      </c>
      <c r="D4" s="70"/>
      <c r="E4" s="70"/>
      <c r="F4" s="70"/>
      <c r="G4" s="70"/>
      <c r="H4" s="5"/>
    </row>
    <row r="5" spans="1:8" ht="15.75">
      <c r="A5" s="100"/>
      <c r="B5" s="101" t="s">
        <v>4077</v>
      </c>
      <c r="C5" s="227"/>
      <c r="D5" s="228"/>
      <c r="E5" s="228"/>
      <c r="F5" s="228"/>
      <c r="G5" s="70"/>
      <c r="H5" s="5"/>
    </row>
    <row r="6" spans="1:8" ht="15.75">
      <c r="A6" s="273"/>
      <c r="B6" s="273"/>
      <c r="C6" s="273"/>
      <c r="D6" s="273"/>
      <c r="E6" s="273"/>
      <c r="F6" s="273"/>
      <c r="G6" s="273"/>
      <c r="H6" s="6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3.75" customHeight="1" thickBot="1">
      <c r="A8" s="1452"/>
      <c r="B8" s="1452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ht="15.75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>
      <c r="A10" s="47"/>
      <c r="B10" s="48"/>
      <c r="C10" s="248"/>
      <c r="D10" s="248"/>
      <c r="E10" s="248"/>
      <c r="F10" s="248"/>
      <c r="G10" s="146"/>
      <c r="H10" s="146"/>
    </row>
    <row r="11" spans="1:8">
      <c r="A11" s="47"/>
      <c r="B11" s="48"/>
      <c r="C11" s="248"/>
      <c r="D11" s="248"/>
      <c r="E11" s="248"/>
      <c r="F11" s="248"/>
      <c r="G11" s="146"/>
      <c r="H11" s="146"/>
    </row>
    <row r="12" spans="1:8" ht="15">
      <c r="A12" s="47"/>
      <c r="B12" s="354" t="s">
        <v>4460</v>
      </c>
      <c r="C12" s="248"/>
      <c r="D12" s="248"/>
      <c r="E12" s="248"/>
      <c r="F12" s="248"/>
      <c r="G12" s="146"/>
      <c r="H12" s="146"/>
    </row>
    <row r="13" spans="1:8" ht="25.5">
      <c r="A13" s="47" t="s">
        <v>1083</v>
      </c>
      <c r="B13" s="48" t="s">
        <v>1084</v>
      </c>
      <c r="C13" s="231"/>
      <c r="D13" s="231"/>
      <c r="E13" s="232"/>
      <c r="F13" s="232"/>
      <c r="G13" s="146">
        <f t="shared" ref="G13:G44" si="0">C13+E13</f>
        <v>0</v>
      </c>
      <c r="H13" s="146">
        <f t="shared" ref="H13:H44" si="1">D13+F13</f>
        <v>0</v>
      </c>
    </row>
    <row r="14" spans="1:8">
      <c r="A14" s="47" t="s">
        <v>1029</v>
      </c>
      <c r="B14" s="48" t="s">
        <v>1030</v>
      </c>
      <c r="C14" s="231"/>
      <c r="D14" s="231"/>
      <c r="E14" s="232">
        <v>1</v>
      </c>
      <c r="F14" s="232">
        <v>1</v>
      </c>
      <c r="G14" s="912">
        <f t="shared" si="0"/>
        <v>1</v>
      </c>
      <c r="H14" s="912">
        <f t="shared" si="1"/>
        <v>1</v>
      </c>
    </row>
    <row r="15" spans="1:8">
      <c r="A15" s="47" t="s">
        <v>4051</v>
      </c>
      <c r="B15" s="48" t="s">
        <v>4052</v>
      </c>
      <c r="C15" s="231"/>
      <c r="D15" s="231"/>
      <c r="E15" s="232"/>
      <c r="F15" s="232"/>
      <c r="G15" s="912">
        <f t="shared" si="0"/>
        <v>0</v>
      </c>
      <c r="H15" s="912">
        <f t="shared" si="1"/>
        <v>0</v>
      </c>
    </row>
    <row r="16" spans="1:8">
      <c r="A16" s="47" t="s">
        <v>1085</v>
      </c>
      <c r="B16" s="48" t="s">
        <v>1086</v>
      </c>
      <c r="C16" s="231"/>
      <c r="D16" s="231"/>
      <c r="E16" s="232">
        <v>2048</v>
      </c>
      <c r="F16" s="232">
        <v>2048</v>
      </c>
      <c r="G16" s="912">
        <f t="shared" si="0"/>
        <v>2048</v>
      </c>
      <c r="H16" s="912">
        <f t="shared" si="1"/>
        <v>2048</v>
      </c>
    </row>
    <row r="17" spans="1:8">
      <c r="A17" s="47" t="s">
        <v>5996</v>
      </c>
      <c r="B17" s="48" t="s">
        <v>1087</v>
      </c>
      <c r="C17" s="231"/>
      <c r="D17" s="231"/>
      <c r="E17" s="232">
        <v>91</v>
      </c>
      <c r="F17" s="232">
        <v>91</v>
      </c>
      <c r="G17" s="912">
        <f t="shared" si="0"/>
        <v>91</v>
      </c>
      <c r="H17" s="912">
        <f t="shared" si="1"/>
        <v>91</v>
      </c>
    </row>
    <row r="18" spans="1:8" ht="25.5">
      <c r="A18" s="47" t="s">
        <v>2701</v>
      </c>
      <c r="B18" s="48" t="s">
        <v>2702</v>
      </c>
      <c r="C18" s="231"/>
      <c r="D18" s="231"/>
      <c r="E18" s="232">
        <v>444</v>
      </c>
      <c r="F18" s="232">
        <v>444</v>
      </c>
      <c r="G18" s="912">
        <f t="shared" si="0"/>
        <v>444</v>
      </c>
      <c r="H18" s="912">
        <f t="shared" si="1"/>
        <v>444</v>
      </c>
    </row>
    <row r="19" spans="1:8">
      <c r="A19" s="47" t="s">
        <v>2427</v>
      </c>
      <c r="B19" s="329" t="s">
        <v>2428</v>
      </c>
      <c r="C19" s="231"/>
      <c r="D19" s="231"/>
      <c r="E19" s="232">
        <v>2</v>
      </c>
      <c r="F19" s="232">
        <v>2</v>
      </c>
      <c r="G19" s="912">
        <f t="shared" si="0"/>
        <v>2</v>
      </c>
      <c r="H19" s="912">
        <f t="shared" si="1"/>
        <v>2</v>
      </c>
    </row>
    <row r="20" spans="1:8">
      <c r="A20" s="47" t="s">
        <v>1090</v>
      </c>
      <c r="B20" s="329" t="s">
        <v>1091</v>
      </c>
      <c r="C20" s="231"/>
      <c r="D20" s="231"/>
      <c r="E20" s="232">
        <v>69</v>
      </c>
      <c r="F20" s="232">
        <v>69</v>
      </c>
      <c r="G20" s="912">
        <f t="shared" si="0"/>
        <v>69</v>
      </c>
      <c r="H20" s="912">
        <f t="shared" si="1"/>
        <v>69</v>
      </c>
    </row>
    <row r="21" spans="1:8" ht="38.25">
      <c r="A21" s="47" t="s">
        <v>4036</v>
      </c>
      <c r="B21" s="329" t="s">
        <v>1092</v>
      </c>
      <c r="C21" s="231"/>
      <c r="D21" s="231"/>
      <c r="E21" s="232">
        <v>65</v>
      </c>
      <c r="F21" s="232">
        <v>65</v>
      </c>
      <c r="G21" s="912">
        <f t="shared" si="0"/>
        <v>65</v>
      </c>
      <c r="H21" s="912">
        <f t="shared" si="1"/>
        <v>65</v>
      </c>
    </row>
    <row r="22" spans="1:8" ht="25.5">
      <c r="A22" s="50" t="s">
        <v>1093</v>
      </c>
      <c r="B22" s="338" t="s">
        <v>1094</v>
      </c>
      <c r="C22" s="231"/>
      <c r="D22" s="231"/>
      <c r="E22" s="232">
        <v>1636</v>
      </c>
      <c r="F22" s="232">
        <v>1636</v>
      </c>
      <c r="G22" s="912">
        <f t="shared" si="0"/>
        <v>1636</v>
      </c>
      <c r="H22" s="912">
        <f t="shared" si="1"/>
        <v>1636</v>
      </c>
    </row>
    <row r="23" spans="1:8" ht="25.5">
      <c r="A23" s="47" t="s">
        <v>1095</v>
      </c>
      <c r="B23" s="329" t="s">
        <v>1096</v>
      </c>
      <c r="C23" s="231"/>
      <c r="D23" s="231"/>
      <c r="E23" s="232">
        <v>455</v>
      </c>
      <c r="F23" s="232">
        <v>455</v>
      </c>
      <c r="G23" s="912">
        <f t="shared" si="0"/>
        <v>455</v>
      </c>
      <c r="H23" s="912">
        <f t="shared" si="1"/>
        <v>455</v>
      </c>
    </row>
    <row r="24" spans="1:8">
      <c r="A24" s="47" t="s">
        <v>1097</v>
      </c>
      <c r="B24" s="329" t="s">
        <v>1098</v>
      </c>
      <c r="C24" s="231"/>
      <c r="D24" s="231"/>
      <c r="E24" s="232">
        <v>121</v>
      </c>
      <c r="F24" s="232">
        <v>121</v>
      </c>
      <c r="G24" s="912">
        <f t="shared" si="0"/>
        <v>121</v>
      </c>
      <c r="H24" s="912">
        <f t="shared" si="1"/>
        <v>121</v>
      </c>
    </row>
    <row r="25" spans="1:8">
      <c r="A25" s="47" t="s">
        <v>2446</v>
      </c>
      <c r="B25" s="329" t="s">
        <v>2447</v>
      </c>
      <c r="C25" s="231"/>
      <c r="D25" s="231"/>
      <c r="E25" s="232"/>
      <c r="F25" s="232"/>
      <c r="G25" s="912">
        <f t="shared" si="0"/>
        <v>0</v>
      </c>
      <c r="H25" s="912">
        <f t="shared" si="1"/>
        <v>0</v>
      </c>
    </row>
    <row r="26" spans="1:8">
      <c r="A26" s="47" t="s">
        <v>1099</v>
      </c>
      <c r="B26" s="329" t="s">
        <v>1100</v>
      </c>
      <c r="C26" s="231"/>
      <c r="D26" s="231"/>
      <c r="E26" s="232"/>
      <c r="F26" s="232"/>
      <c r="G26" s="912">
        <f t="shared" si="0"/>
        <v>0</v>
      </c>
      <c r="H26" s="912">
        <f t="shared" si="1"/>
        <v>0</v>
      </c>
    </row>
    <row r="27" spans="1:8" ht="25.5">
      <c r="A27" s="47" t="s">
        <v>2448</v>
      </c>
      <c r="B27" s="329" t="s">
        <v>2449</v>
      </c>
      <c r="C27" s="231"/>
      <c r="D27" s="231"/>
      <c r="E27" s="232">
        <v>8</v>
      </c>
      <c r="F27" s="232">
        <v>8</v>
      </c>
      <c r="G27" s="912">
        <f t="shared" si="0"/>
        <v>8</v>
      </c>
      <c r="H27" s="912">
        <f t="shared" si="1"/>
        <v>8</v>
      </c>
    </row>
    <row r="28" spans="1:8">
      <c r="A28" s="47" t="s">
        <v>1101</v>
      </c>
      <c r="B28" s="329" t="s">
        <v>1102</v>
      </c>
      <c r="C28" s="231"/>
      <c r="D28" s="231"/>
      <c r="E28" s="232"/>
      <c r="F28" s="232"/>
      <c r="G28" s="912">
        <f t="shared" si="0"/>
        <v>0</v>
      </c>
      <c r="H28" s="912">
        <f t="shared" si="1"/>
        <v>0</v>
      </c>
    </row>
    <row r="29" spans="1:8">
      <c r="A29" s="47" t="s">
        <v>1103</v>
      </c>
      <c r="B29" s="329" t="s">
        <v>1104</v>
      </c>
      <c r="C29" s="231"/>
      <c r="D29" s="231"/>
      <c r="E29" s="232">
        <v>2354</v>
      </c>
      <c r="F29" s="232">
        <v>2354</v>
      </c>
      <c r="G29" s="912">
        <f t="shared" si="0"/>
        <v>2354</v>
      </c>
      <c r="H29" s="912">
        <f t="shared" si="1"/>
        <v>2354</v>
      </c>
    </row>
    <row r="30" spans="1:8">
      <c r="A30" s="47" t="s">
        <v>1105</v>
      </c>
      <c r="B30" s="329" t="s">
        <v>1106</v>
      </c>
      <c r="C30" s="231"/>
      <c r="D30" s="231"/>
      <c r="E30" s="232">
        <v>3</v>
      </c>
      <c r="F30" s="232">
        <v>3</v>
      </c>
      <c r="G30" s="912">
        <f t="shared" si="0"/>
        <v>3</v>
      </c>
      <c r="H30" s="912">
        <f t="shared" si="1"/>
        <v>3</v>
      </c>
    </row>
    <row r="31" spans="1:8">
      <c r="A31" s="47" t="s">
        <v>1108</v>
      </c>
      <c r="B31" s="329" t="s">
        <v>1109</v>
      </c>
      <c r="C31" s="231"/>
      <c r="D31" s="231"/>
      <c r="E31" s="232">
        <v>36</v>
      </c>
      <c r="F31" s="232">
        <v>36</v>
      </c>
      <c r="G31" s="912">
        <f t="shared" si="0"/>
        <v>36</v>
      </c>
      <c r="H31" s="912">
        <f t="shared" si="1"/>
        <v>36</v>
      </c>
    </row>
    <row r="32" spans="1:8">
      <c r="A32" s="47" t="s">
        <v>1032</v>
      </c>
      <c r="B32" s="329" t="s">
        <v>1110</v>
      </c>
      <c r="C32" s="231"/>
      <c r="D32" s="231"/>
      <c r="E32" s="232"/>
      <c r="F32" s="232"/>
      <c r="G32" s="912">
        <f t="shared" si="0"/>
        <v>0</v>
      </c>
      <c r="H32" s="912">
        <f t="shared" si="1"/>
        <v>0</v>
      </c>
    </row>
    <row r="33" spans="1:8">
      <c r="A33" s="47" t="s">
        <v>1111</v>
      </c>
      <c r="B33" s="329" t="s">
        <v>1112</v>
      </c>
      <c r="C33" s="231"/>
      <c r="D33" s="231"/>
      <c r="E33" s="232">
        <v>438</v>
      </c>
      <c r="F33" s="232">
        <v>438</v>
      </c>
      <c r="G33" s="912">
        <f t="shared" si="0"/>
        <v>438</v>
      </c>
      <c r="H33" s="912">
        <f t="shared" si="1"/>
        <v>438</v>
      </c>
    </row>
    <row r="34" spans="1:8">
      <c r="A34" s="47" t="s">
        <v>1113</v>
      </c>
      <c r="B34" s="329" t="s">
        <v>91</v>
      </c>
      <c r="C34" s="231"/>
      <c r="D34" s="231"/>
      <c r="E34" s="232">
        <v>458</v>
      </c>
      <c r="F34" s="232">
        <v>458</v>
      </c>
      <c r="G34" s="912">
        <f t="shared" si="0"/>
        <v>458</v>
      </c>
      <c r="H34" s="912">
        <f t="shared" si="1"/>
        <v>458</v>
      </c>
    </row>
    <row r="35" spans="1:8">
      <c r="A35" s="47" t="s">
        <v>4045</v>
      </c>
      <c r="B35" s="329" t="s">
        <v>4046</v>
      </c>
      <c r="C35" s="231"/>
      <c r="D35" s="231"/>
      <c r="E35" s="232"/>
      <c r="F35" s="232"/>
      <c r="G35" s="912">
        <f t="shared" si="0"/>
        <v>0</v>
      </c>
      <c r="H35" s="912">
        <f t="shared" si="1"/>
        <v>0</v>
      </c>
    </row>
    <row r="36" spans="1:8">
      <c r="A36" s="47" t="s">
        <v>92</v>
      </c>
      <c r="B36" s="329" t="s">
        <v>93</v>
      </c>
      <c r="C36" s="231"/>
      <c r="D36" s="231"/>
      <c r="E36" s="232">
        <v>3</v>
      </c>
      <c r="F36" s="232">
        <v>3</v>
      </c>
      <c r="G36" s="912">
        <f t="shared" si="0"/>
        <v>3</v>
      </c>
      <c r="H36" s="912">
        <f t="shared" si="1"/>
        <v>3</v>
      </c>
    </row>
    <row r="37" spans="1:8" ht="25.5">
      <c r="A37" s="47" t="s">
        <v>4056</v>
      </c>
      <c r="B37" s="329" t="s">
        <v>94</v>
      </c>
      <c r="C37" s="231"/>
      <c r="D37" s="231"/>
      <c r="E37" s="232">
        <v>449</v>
      </c>
      <c r="F37" s="232">
        <v>449</v>
      </c>
      <c r="G37" s="912">
        <f t="shared" si="0"/>
        <v>449</v>
      </c>
      <c r="H37" s="912">
        <f t="shared" si="1"/>
        <v>449</v>
      </c>
    </row>
    <row r="38" spans="1:8" ht="38.25">
      <c r="A38" s="47" t="s">
        <v>2712</v>
      </c>
      <c r="B38" s="48" t="s">
        <v>991</v>
      </c>
      <c r="C38" s="231"/>
      <c r="D38" s="231"/>
      <c r="E38" s="232">
        <v>466</v>
      </c>
      <c r="F38" s="232">
        <v>466</v>
      </c>
      <c r="G38" s="912">
        <f t="shared" si="0"/>
        <v>466</v>
      </c>
      <c r="H38" s="912">
        <f t="shared" si="1"/>
        <v>466</v>
      </c>
    </row>
    <row r="39" spans="1:8" ht="25.5">
      <c r="A39" s="47" t="s">
        <v>4422</v>
      </c>
      <c r="B39" s="48" t="s">
        <v>2872</v>
      </c>
      <c r="C39" s="231"/>
      <c r="D39" s="231"/>
      <c r="E39" s="232">
        <v>1708</v>
      </c>
      <c r="F39" s="232">
        <v>1708</v>
      </c>
      <c r="G39" s="912">
        <f t="shared" si="0"/>
        <v>1708</v>
      </c>
      <c r="H39" s="912">
        <f t="shared" si="1"/>
        <v>1708</v>
      </c>
    </row>
    <row r="40" spans="1:8" ht="25.5">
      <c r="A40" s="47" t="s">
        <v>2714</v>
      </c>
      <c r="B40" s="48" t="s">
        <v>2715</v>
      </c>
      <c r="C40" s="231"/>
      <c r="D40" s="231"/>
      <c r="E40" s="232">
        <v>64</v>
      </c>
      <c r="F40" s="232">
        <v>64</v>
      </c>
      <c r="G40" s="912">
        <f t="shared" si="0"/>
        <v>64</v>
      </c>
      <c r="H40" s="912">
        <f t="shared" si="1"/>
        <v>64</v>
      </c>
    </row>
    <row r="41" spans="1:8" ht="25.5">
      <c r="A41" s="47" t="s">
        <v>2716</v>
      </c>
      <c r="B41" s="48" t="s">
        <v>2717</v>
      </c>
      <c r="C41" s="231"/>
      <c r="D41" s="231"/>
      <c r="E41" s="232">
        <v>64</v>
      </c>
      <c r="F41" s="232">
        <v>64</v>
      </c>
      <c r="G41" s="912">
        <f t="shared" si="0"/>
        <v>64</v>
      </c>
      <c r="H41" s="912">
        <f t="shared" si="1"/>
        <v>64</v>
      </c>
    </row>
    <row r="42" spans="1:8" ht="38.25">
      <c r="A42" s="47" t="s">
        <v>2718</v>
      </c>
      <c r="B42" s="48" t="s">
        <v>2719</v>
      </c>
      <c r="C42" s="231"/>
      <c r="D42" s="231"/>
      <c r="E42" s="232"/>
      <c r="F42" s="232"/>
      <c r="G42" s="912">
        <f t="shared" si="0"/>
        <v>0</v>
      </c>
      <c r="H42" s="912">
        <f t="shared" si="1"/>
        <v>0</v>
      </c>
    </row>
    <row r="43" spans="1:8">
      <c r="A43" s="47" t="s">
        <v>2720</v>
      </c>
      <c r="B43" s="48" t="s">
        <v>2721</v>
      </c>
      <c r="C43" s="231"/>
      <c r="D43" s="231"/>
      <c r="E43" s="232">
        <v>1</v>
      </c>
      <c r="F43" s="232">
        <v>1</v>
      </c>
      <c r="G43" s="912">
        <f t="shared" si="0"/>
        <v>1</v>
      </c>
      <c r="H43" s="912">
        <f t="shared" si="1"/>
        <v>1</v>
      </c>
    </row>
    <row r="44" spans="1:8" ht="25.5">
      <c r="A44" s="50" t="s">
        <v>95</v>
      </c>
      <c r="B44" s="329" t="s">
        <v>96</v>
      </c>
      <c r="C44" s="231"/>
      <c r="D44" s="231"/>
      <c r="E44" s="232">
        <v>11</v>
      </c>
      <c r="F44" s="232">
        <v>11</v>
      </c>
      <c r="G44" s="912">
        <f t="shared" si="0"/>
        <v>11</v>
      </c>
      <c r="H44" s="912">
        <f t="shared" si="1"/>
        <v>11</v>
      </c>
    </row>
    <row r="45" spans="1:8" ht="25.5">
      <c r="A45" s="47" t="s">
        <v>4535</v>
      </c>
      <c r="B45" s="329" t="s">
        <v>98</v>
      </c>
      <c r="C45" s="231"/>
      <c r="D45" s="231"/>
      <c r="E45" s="232">
        <v>3</v>
      </c>
      <c r="F45" s="232">
        <v>3</v>
      </c>
      <c r="G45" s="912">
        <f t="shared" ref="G45:G64" si="2">C45+E45</f>
        <v>3</v>
      </c>
      <c r="H45" s="912">
        <f t="shared" ref="H45:H64" si="3">D45+F45</f>
        <v>3</v>
      </c>
    </row>
    <row r="46" spans="1:8">
      <c r="A46" s="50" t="s">
        <v>2722</v>
      </c>
      <c r="B46" s="329" t="s">
        <v>99</v>
      </c>
      <c r="C46" s="231"/>
      <c r="D46" s="231"/>
      <c r="E46" s="232">
        <v>75</v>
      </c>
      <c r="F46" s="232">
        <v>75</v>
      </c>
      <c r="G46" s="912">
        <f t="shared" si="2"/>
        <v>75</v>
      </c>
      <c r="H46" s="912">
        <f t="shared" si="3"/>
        <v>75</v>
      </c>
    </row>
    <row r="47" spans="1:8">
      <c r="A47" s="47" t="s">
        <v>100</v>
      </c>
      <c r="B47" s="329" t="s">
        <v>101</v>
      </c>
      <c r="C47" s="231"/>
      <c r="D47" s="231"/>
      <c r="E47" s="232"/>
      <c r="F47" s="232"/>
      <c r="G47" s="912">
        <f t="shared" si="2"/>
        <v>0</v>
      </c>
      <c r="H47" s="912">
        <f t="shared" si="3"/>
        <v>0</v>
      </c>
    </row>
    <row r="48" spans="1:8">
      <c r="A48" s="47" t="s">
        <v>2329</v>
      </c>
      <c r="B48" s="329" t="s">
        <v>2330</v>
      </c>
      <c r="C48" s="231"/>
      <c r="D48" s="231"/>
      <c r="E48" s="232"/>
      <c r="F48" s="232"/>
      <c r="G48" s="912">
        <f t="shared" si="2"/>
        <v>0</v>
      </c>
      <c r="H48" s="912">
        <f t="shared" si="3"/>
        <v>0</v>
      </c>
    </row>
    <row r="49" spans="1:8">
      <c r="A49" s="47" t="s">
        <v>102</v>
      </c>
      <c r="B49" s="329" t="s">
        <v>103</v>
      </c>
      <c r="C49" s="231"/>
      <c r="D49" s="231"/>
      <c r="E49" s="232">
        <v>1</v>
      </c>
      <c r="F49" s="232">
        <v>1</v>
      </c>
      <c r="G49" s="912">
        <f t="shared" si="2"/>
        <v>1</v>
      </c>
      <c r="H49" s="912">
        <f t="shared" si="3"/>
        <v>1</v>
      </c>
    </row>
    <row r="50" spans="1:8">
      <c r="A50" s="47" t="s">
        <v>1008</v>
      </c>
      <c r="B50" s="329" t="s">
        <v>104</v>
      </c>
      <c r="C50" s="231"/>
      <c r="D50" s="231"/>
      <c r="E50" s="232"/>
      <c r="F50" s="232"/>
      <c r="G50" s="912">
        <f t="shared" si="2"/>
        <v>0</v>
      </c>
      <c r="H50" s="912">
        <f t="shared" si="3"/>
        <v>0</v>
      </c>
    </row>
    <row r="51" spans="1:8" ht="25.5">
      <c r="A51" s="47" t="s">
        <v>2309</v>
      </c>
      <c r="B51" s="329" t="s">
        <v>105</v>
      </c>
      <c r="C51" s="231"/>
      <c r="D51" s="231"/>
      <c r="E51" s="232">
        <v>162</v>
      </c>
      <c r="F51" s="232">
        <v>162</v>
      </c>
      <c r="G51" s="912">
        <f t="shared" si="2"/>
        <v>162</v>
      </c>
      <c r="H51" s="912">
        <f t="shared" si="3"/>
        <v>162</v>
      </c>
    </row>
    <row r="52" spans="1:8" ht="25.5">
      <c r="A52" s="47" t="s">
        <v>134</v>
      </c>
      <c r="B52" s="329" t="s">
        <v>4070</v>
      </c>
      <c r="C52" s="231"/>
      <c r="D52" s="231"/>
      <c r="E52" s="232">
        <v>91</v>
      </c>
      <c r="F52" s="232">
        <v>91</v>
      </c>
      <c r="G52" s="912">
        <f t="shared" si="2"/>
        <v>91</v>
      </c>
      <c r="H52" s="912">
        <f t="shared" si="3"/>
        <v>91</v>
      </c>
    </row>
    <row r="53" spans="1:8">
      <c r="A53" s="47" t="s">
        <v>961</v>
      </c>
      <c r="B53" s="329" t="s">
        <v>2595</v>
      </c>
      <c r="C53" s="231"/>
      <c r="D53" s="231"/>
      <c r="E53" s="232"/>
      <c r="F53" s="232"/>
      <c r="G53" s="912">
        <f t="shared" si="2"/>
        <v>0</v>
      </c>
      <c r="H53" s="912">
        <f t="shared" si="3"/>
        <v>0</v>
      </c>
    </row>
    <row r="54" spans="1:8">
      <c r="A54" s="47" t="s">
        <v>5346</v>
      </c>
      <c r="B54" s="329" t="s">
        <v>25</v>
      </c>
      <c r="C54" s="231"/>
      <c r="D54" s="231"/>
      <c r="E54" s="232">
        <v>1489</v>
      </c>
      <c r="F54" s="232">
        <v>1489</v>
      </c>
      <c r="G54" s="912">
        <f t="shared" si="2"/>
        <v>1489</v>
      </c>
      <c r="H54" s="912">
        <f t="shared" si="3"/>
        <v>1489</v>
      </c>
    </row>
    <row r="55" spans="1:8">
      <c r="A55" s="47" t="s">
        <v>2307</v>
      </c>
      <c r="B55" s="329" t="s">
        <v>4524</v>
      </c>
      <c r="C55" s="231"/>
      <c r="D55" s="231"/>
      <c r="E55" s="232">
        <v>5</v>
      </c>
      <c r="F55" s="232">
        <v>5</v>
      </c>
      <c r="G55" s="912">
        <f t="shared" si="2"/>
        <v>5</v>
      </c>
      <c r="H55" s="912">
        <f t="shared" si="3"/>
        <v>5</v>
      </c>
    </row>
    <row r="56" spans="1:8" ht="25.5">
      <c r="A56" s="47" t="s">
        <v>1001</v>
      </c>
      <c r="B56" s="329" t="s">
        <v>4925</v>
      </c>
      <c r="C56" s="231"/>
      <c r="D56" s="231"/>
      <c r="E56" s="232"/>
      <c r="F56" s="232"/>
      <c r="G56" s="912">
        <f t="shared" si="2"/>
        <v>0</v>
      </c>
      <c r="H56" s="912">
        <f t="shared" si="3"/>
        <v>0</v>
      </c>
    </row>
    <row r="57" spans="1:8">
      <c r="A57" s="47" t="s">
        <v>3533</v>
      </c>
      <c r="B57" s="329" t="s">
        <v>6667</v>
      </c>
      <c r="C57" s="231"/>
      <c r="D57" s="231"/>
      <c r="E57" s="232"/>
      <c r="F57" s="232"/>
      <c r="G57" s="912">
        <f t="shared" si="2"/>
        <v>0</v>
      </c>
      <c r="H57" s="912">
        <f t="shared" si="3"/>
        <v>0</v>
      </c>
    </row>
    <row r="58" spans="1:8" ht="25.5">
      <c r="A58" s="47" t="s">
        <v>1016</v>
      </c>
      <c r="B58" s="329" t="s">
        <v>2154</v>
      </c>
      <c r="C58" s="231"/>
      <c r="D58" s="231"/>
      <c r="E58" s="232">
        <v>1</v>
      </c>
      <c r="F58" s="232">
        <v>0</v>
      </c>
      <c r="G58" s="912">
        <f t="shared" si="2"/>
        <v>1</v>
      </c>
      <c r="H58" s="912">
        <f t="shared" si="3"/>
        <v>0</v>
      </c>
    </row>
    <row r="59" spans="1:8">
      <c r="A59" s="47" t="s">
        <v>2446</v>
      </c>
      <c r="B59" s="329" t="s">
        <v>2447</v>
      </c>
      <c r="C59" s="1123"/>
      <c r="D59" s="1123"/>
      <c r="E59" s="232">
        <v>67</v>
      </c>
      <c r="F59" s="232">
        <v>400</v>
      </c>
      <c r="G59" s="1122">
        <f t="shared" si="2"/>
        <v>67</v>
      </c>
      <c r="H59" s="1122">
        <f t="shared" si="3"/>
        <v>400</v>
      </c>
    </row>
    <row r="60" spans="1:8">
      <c r="A60" s="47" t="s">
        <v>1637</v>
      </c>
      <c r="B60" s="329" t="s">
        <v>1638</v>
      </c>
      <c r="C60" s="1123"/>
      <c r="D60" s="1123"/>
      <c r="E60" s="232">
        <v>67</v>
      </c>
      <c r="F60" s="232">
        <v>400</v>
      </c>
      <c r="G60" s="1122">
        <f t="shared" si="2"/>
        <v>67</v>
      </c>
      <c r="H60" s="1122">
        <f t="shared" si="3"/>
        <v>400</v>
      </c>
    </row>
    <row r="61" spans="1:8">
      <c r="A61" s="47"/>
      <c r="B61" s="329"/>
      <c r="C61" s="1379"/>
      <c r="D61" s="1379"/>
      <c r="E61" s="232"/>
      <c r="F61" s="232"/>
      <c r="G61" s="1378">
        <f t="shared" ref="G61" si="4">C61+E61</f>
        <v>0</v>
      </c>
      <c r="H61" s="1378">
        <f t="shared" ref="H61" si="5">D61+F61</f>
        <v>0</v>
      </c>
    </row>
    <row r="62" spans="1:8">
      <c r="A62" s="47"/>
      <c r="B62" s="329"/>
      <c r="C62" s="231"/>
      <c r="D62" s="231"/>
      <c r="E62" s="232"/>
      <c r="F62" s="232"/>
      <c r="G62" s="912">
        <f t="shared" si="2"/>
        <v>0</v>
      </c>
      <c r="H62" s="912">
        <f t="shared" si="3"/>
        <v>0</v>
      </c>
    </row>
    <row r="63" spans="1:8">
      <c r="A63" s="47"/>
      <c r="B63" s="329"/>
      <c r="C63" s="231"/>
      <c r="D63" s="231"/>
      <c r="E63" s="232"/>
      <c r="F63" s="232"/>
      <c r="G63" s="912">
        <f t="shared" si="2"/>
        <v>0</v>
      </c>
      <c r="H63" s="912">
        <f t="shared" si="3"/>
        <v>0</v>
      </c>
    </row>
    <row r="64" spans="1:8" ht="20.25" customHeight="1">
      <c r="A64" s="1491" t="s">
        <v>2777</v>
      </c>
      <c r="B64" s="1492"/>
      <c r="C64" s="809">
        <f>SUM(C13:C63)</f>
        <v>0</v>
      </c>
      <c r="D64" s="809">
        <f>SUM(D13:D63)</f>
        <v>0</v>
      </c>
      <c r="E64" s="809">
        <f>SUM(E13:E63)</f>
        <v>12956</v>
      </c>
      <c r="F64" s="809">
        <f>SUM(F13:F63)</f>
        <v>13621</v>
      </c>
      <c r="G64" s="912">
        <f t="shared" si="2"/>
        <v>12956</v>
      </c>
      <c r="H64" s="912">
        <f t="shared" si="3"/>
        <v>13621</v>
      </c>
    </row>
    <row r="65" spans="1:8" ht="15">
      <c r="A65" s="342" t="s">
        <v>3975</v>
      </c>
      <c r="B65" s="343"/>
      <c r="C65" s="343"/>
      <c r="D65" s="343"/>
      <c r="E65" s="343"/>
      <c r="F65" s="343"/>
      <c r="G65" s="343"/>
      <c r="H65" s="733"/>
    </row>
    <row r="66" spans="1:8" ht="15">
      <c r="A66" s="341" t="s">
        <v>3976</v>
      </c>
      <c r="B66" s="243" t="s">
        <v>3977</v>
      </c>
      <c r="C66" s="98"/>
      <c r="D66" s="98"/>
      <c r="E66" s="164"/>
      <c r="F66" s="164"/>
      <c r="G66" s="146">
        <f t="shared" ref="G66:G79" si="6">C66+E66</f>
        <v>0</v>
      </c>
      <c r="H66" s="146">
        <f t="shared" ref="H66:H79" si="7">D66+F66</f>
        <v>0</v>
      </c>
    </row>
    <row r="67" spans="1:8" ht="15">
      <c r="A67" s="341" t="s">
        <v>3978</v>
      </c>
      <c r="B67" s="243" t="s">
        <v>3979</v>
      </c>
      <c r="C67" s="98"/>
      <c r="D67" s="98"/>
      <c r="E67" s="164"/>
      <c r="F67" s="164"/>
      <c r="G67" s="146">
        <f t="shared" si="6"/>
        <v>0</v>
      </c>
      <c r="H67" s="146">
        <f t="shared" si="7"/>
        <v>0</v>
      </c>
    </row>
    <row r="68" spans="1:8" ht="15">
      <c r="A68" s="341" t="s">
        <v>3980</v>
      </c>
      <c r="B68" s="243" t="s">
        <v>3981</v>
      </c>
      <c r="C68" s="98"/>
      <c r="D68" s="98"/>
      <c r="E68" s="164"/>
      <c r="F68" s="164"/>
      <c r="G68" s="146">
        <f t="shared" si="6"/>
        <v>0</v>
      </c>
      <c r="H68" s="146">
        <f t="shared" si="7"/>
        <v>0</v>
      </c>
    </row>
    <row r="69" spans="1:8" ht="25.5">
      <c r="A69" s="341" t="s">
        <v>4477</v>
      </c>
      <c r="B69" s="243" t="s">
        <v>3982</v>
      </c>
      <c r="C69" s="98"/>
      <c r="D69" s="98"/>
      <c r="E69" s="164"/>
      <c r="F69" s="164"/>
      <c r="G69" s="146">
        <f t="shared" si="6"/>
        <v>0</v>
      </c>
      <c r="H69" s="146">
        <f t="shared" si="7"/>
        <v>0</v>
      </c>
    </row>
    <row r="70" spans="1:8" ht="15">
      <c r="A70" s="341" t="s">
        <v>3983</v>
      </c>
      <c r="B70" s="243" t="s">
        <v>3984</v>
      </c>
      <c r="C70" s="98"/>
      <c r="D70" s="98"/>
      <c r="E70" s="164"/>
      <c r="F70" s="164"/>
      <c r="G70" s="146">
        <f t="shared" si="6"/>
        <v>0</v>
      </c>
      <c r="H70" s="146">
        <f t="shared" si="7"/>
        <v>0</v>
      </c>
    </row>
    <row r="71" spans="1:8" ht="13.5" customHeight="1">
      <c r="A71" s="341" t="s">
        <v>3985</v>
      </c>
      <c r="B71" s="243" t="s">
        <v>3986</v>
      </c>
      <c r="C71" s="98"/>
      <c r="D71" s="98"/>
      <c r="E71" s="164"/>
      <c r="F71" s="164"/>
      <c r="G71" s="146">
        <f t="shared" si="6"/>
        <v>0</v>
      </c>
      <c r="H71" s="146">
        <f t="shared" si="7"/>
        <v>0</v>
      </c>
    </row>
    <row r="72" spans="1:8" ht="26.25" customHeight="1">
      <c r="A72" s="341" t="s">
        <v>3987</v>
      </c>
      <c r="B72" s="243" t="s">
        <v>3988</v>
      </c>
      <c r="C72" s="98"/>
      <c r="D72" s="98"/>
      <c r="E72" s="164"/>
      <c r="F72" s="164"/>
      <c r="G72" s="146">
        <f t="shared" si="6"/>
        <v>0</v>
      </c>
      <c r="H72" s="146">
        <f t="shared" si="7"/>
        <v>0</v>
      </c>
    </row>
    <row r="73" spans="1:8" ht="15.75" customHeight="1">
      <c r="A73" s="341" t="s">
        <v>3989</v>
      </c>
      <c r="B73" s="243" t="s">
        <v>3990</v>
      </c>
      <c r="C73" s="98"/>
      <c r="D73" s="98"/>
      <c r="E73" s="164"/>
      <c r="F73" s="164"/>
      <c r="G73" s="146">
        <f t="shared" si="6"/>
        <v>0</v>
      </c>
      <c r="H73" s="146">
        <f t="shared" si="7"/>
        <v>0</v>
      </c>
    </row>
    <row r="74" spans="1:8" ht="19.5" customHeight="1">
      <c r="A74" s="341" t="s">
        <v>3991</v>
      </c>
      <c r="B74" s="243" t="s">
        <v>3992</v>
      </c>
      <c r="C74" s="98"/>
      <c r="D74" s="98"/>
      <c r="E74" s="164"/>
      <c r="F74" s="164"/>
      <c r="G74" s="146">
        <f t="shared" si="6"/>
        <v>0</v>
      </c>
      <c r="H74" s="146">
        <f t="shared" si="7"/>
        <v>0</v>
      </c>
    </row>
    <row r="75" spans="1:8" ht="15" customHeight="1">
      <c r="A75" s="341" t="s">
        <v>3993</v>
      </c>
      <c r="B75" s="243" t="s">
        <v>3994</v>
      </c>
      <c r="C75" s="98"/>
      <c r="D75" s="98"/>
      <c r="E75" s="164"/>
      <c r="F75" s="164"/>
      <c r="G75" s="146">
        <f t="shared" si="6"/>
        <v>0</v>
      </c>
      <c r="H75" s="146">
        <f t="shared" si="7"/>
        <v>0</v>
      </c>
    </row>
    <row r="76" spans="1:8" ht="17.25" customHeight="1">
      <c r="A76" s="341" t="s">
        <v>3995</v>
      </c>
      <c r="B76" s="243" t="s">
        <v>3996</v>
      </c>
      <c r="C76" s="98"/>
      <c r="D76" s="98"/>
      <c r="E76" s="164"/>
      <c r="F76" s="164"/>
      <c r="G76" s="146">
        <f t="shared" si="6"/>
        <v>0</v>
      </c>
      <c r="H76" s="146">
        <f t="shared" si="7"/>
        <v>0</v>
      </c>
    </row>
    <row r="77" spans="1:8" ht="15" customHeight="1">
      <c r="A77" s="341" t="s">
        <v>3997</v>
      </c>
      <c r="B77" s="243" t="s">
        <v>3998</v>
      </c>
      <c r="C77" s="98"/>
      <c r="D77" s="98"/>
      <c r="E77" s="164"/>
      <c r="F77" s="164"/>
      <c r="G77" s="146">
        <f t="shared" si="6"/>
        <v>0</v>
      </c>
      <c r="H77" s="146">
        <f t="shared" si="7"/>
        <v>0</v>
      </c>
    </row>
    <row r="78" spans="1:8">
      <c r="A78" s="812" t="s">
        <v>3999</v>
      </c>
      <c r="B78" s="344"/>
      <c r="C78" s="805">
        <f>SUM(C66:C77)</f>
        <v>0</v>
      </c>
      <c r="D78" s="805">
        <f>SUM(D66:D77)</f>
        <v>0</v>
      </c>
      <c r="E78" s="805">
        <f>SUM(E66:E77)</f>
        <v>0</v>
      </c>
      <c r="F78" s="805">
        <f>SUM(F66:F77)</f>
        <v>0</v>
      </c>
      <c r="G78" s="146">
        <f t="shared" si="6"/>
        <v>0</v>
      </c>
      <c r="H78" s="146">
        <f t="shared" si="7"/>
        <v>0</v>
      </c>
    </row>
    <row r="79" spans="1:8">
      <c r="A79" s="235" t="s">
        <v>4000</v>
      </c>
      <c r="B79" s="236"/>
      <c r="C79" s="237">
        <f>SUM(C64+C78)</f>
        <v>0</v>
      </c>
      <c r="D79" s="237">
        <f>SUM(D64+D78)</f>
        <v>0</v>
      </c>
      <c r="E79" s="237">
        <f>SUM(E64+E78)</f>
        <v>12956</v>
      </c>
      <c r="F79" s="237">
        <f>SUM(F64+F78)</f>
        <v>13621</v>
      </c>
      <c r="G79" s="146">
        <f t="shared" si="6"/>
        <v>12956</v>
      </c>
      <c r="H79" s="146">
        <f t="shared" si="7"/>
        <v>13621</v>
      </c>
    </row>
    <row r="80" spans="1:8" ht="18.75" customHeight="1">
      <c r="A80" s="1448" t="s">
        <v>4001</v>
      </c>
      <c r="B80" s="1448"/>
      <c r="C80" s="1448"/>
      <c r="D80" s="1448"/>
      <c r="E80" s="1448"/>
      <c r="F80" s="1448"/>
      <c r="G80" s="1448"/>
      <c r="H80" s="1489"/>
    </row>
    <row r="81" spans="1:8" ht="28.5" customHeight="1">
      <c r="A81" s="1448" t="s">
        <v>4050</v>
      </c>
      <c r="B81" s="1448"/>
      <c r="C81" s="1448"/>
      <c r="D81" s="1448"/>
      <c r="E81" s="1448"/>
      <c r="F81" s="1448"/>
      <c r="G81" s="1448"/>
      <c r="H81" s="1489"/>
    </row>
    <row r="82" spans="1:8" ht="15">
      <c r="A82" s="6"/>
      <c r="B82" s="350"/>
      <c r="C82" s="350"/>
      <c r="D82" s="350"/>
      <c r="E82" s="19"/>
      <c r="F82" s="19"/>
      <c r="G82" s="16"/>
      <c r="H82" s="19"/>
    </row>
  </sheetData>
  <mergeCells count="9">
    <mergeCell ref="A81:H81"/>
    <mergeCell ref="A7:A8"/>
    <mergeCell ref="B7:B8"/>
    <mergeCell ref="A64:B64"/>
    <mergeCell ref="C2:D2"/>
    <mergeCell ref="C7:D7"/>
    <mergeCell ref="E7:F7"/>
    <mergeCell ref="G7:H7"/>
    <mergeCell ref="A80:H80"/>
  </mergeCells>
  <phoneticPr fontId="42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05"/>
  <sheetViews>
    <sheetView topLeftCell="A22" workbookViewId="0">
      <selection activeCell="A22" sqref="A22"/>
    </sheetView>
  </sheetViews>
  <sheetFormatPr defaultColWidth="9.140625" defaultRowHeight="12.75"/>
  <cols>
    <col min="1" max="1" width="12" style="11" customWidth="1"/>
    <col min="2" max="2" width="47" style="11" customWidth="1"/>
    <col min="3" max="4" width="9" style="11" customWidth="1"/>
    <col min="5" max="6" width="9.140625" style="11"/>
    <col min="7" max="7" width="10" style="11" customWidth="1"/>
    <col min="8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7801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66</v>
      </c>
      <c r="D5" s="228"/>
      <c r="E5" s="228"/>
      <c r="F5" s="228"/>
      <c r="G5" s="70"/>
      <c r="H5" s="70"/>
    </row>
    <row r="6" spans="1:8" ht="21" customHeight="1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9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1211" t="s">
        <v>7590</v>
      </c>
      <c r="H8" s="1211" t="s">
        <v>7787</v>
      </c>
    </row>
    <row r="9" spans="1:8" ht="20.2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15.75" customHeight="1">
      <c r="A10" s="47"/>
      <c r="B10" s="48"/>
      <c r="C10" s="395"/>
      <c r="D10" s="395"/>
      <c r="E10" s="91"/>
      <c r="F10" s="91"/>
      <c r="G10" s="91"/>
      <c r="H10" s="91"/>
    </row>
    <row r="11" spans="1:8" ht="15.75" customHeight="1">
      <c r="A11" s="47"/>
      <c r="B11" s="48"/>
      <c r="C11" s="395"/>
      <c r="D11" s="395"/>
      <c r="E11" s="91"/>
      <c r="F11" s="91"/>
      <c r="G11" s="91"/>
      <c r="H11" s="91"/>
    </row>
    <row r="12" spans="1:8" ht="15.75" customHeight="1">
      <c r="A12" s="47"/>
      <c r="B12" s="354" t="s">
        <v>4460</v>
      </c>
      <c r="C12" s="396"/>
      <c r="D12" s="396"/>
      <c r="E12" s="396"/>
      <c r="F12" s="396"/>
      <c r="G12" s="396"/>
      <c r="H12" s="734"/>
    </row>
    <row r="13" spans="1:8">
      <c r="A13" s="47" t="s">
        <v>306</v>
      </c>
      <c r="B13" s="48" t="s">
        <v>307</v>
      </c>
      <c r="C13" s="232"/>
      <c r="D13" s="232"/>
      <c r="E13" s="232"/>
      <c r="F13" s="232"/>
      <c r="G13" s="146">
        <f t="shared" ref="G13:G44" si="0">C13+E13</f>
        <v>0</v>
      </c>
      <c r="H13" s="146">
        <f t="shared" ref="H13:H44" si="1">D13+F13</f>
        <v>0</v>
      </c>
    </row>
    <row r="14" spans="1:8">
      <c r="A14" s="47" t="s">
        <v>308</v>
      </c>
      <c r="B14" s="48" t="s">
        <v>309</v>
      </c>
      <c r="C14" s="232"/>
      <c r="D14" s="232"/>
      <c r="E14" s="232">
        <v>4</v>
      </c>
      <c r="F14" s="232">
        <v>4</v>
      </c>
      <c r="G14" s="912">
        <f t="shared" si="0"/>
        <v>4</v>
      </c>
      <c r="H14" s="912">
        <f t="shared" si="1"/>
        <v>4</v>
      </c>
    </row>
    <row r="15" spans="1:8">
      <c r="A15" s="47" t="s">
        <v>19</v>
      </c>
      <c r="B15" s="48" t="s">
        <v>20</v>
      </c>
      <c r="C15" s="232"/>
      <c r="D15" s="232"/>
      <c r="E15" s="232">
        <v>16</v>
      </c>
      <c r="F15" s="232">
        <v>16</v>
      </c>
      <c r="G15" s="912">
        <f t="shared" si="0"/>
        <v>16</v>
      </c>
      <c r="H15" s="912">
        <f t="shared" si="1"/>
        <v>16</v>
      </c>
    </row>
    <row r="16" spans="1:8">
      <c r="A16" s="47" t="s">
        <v>4003</v>
      </c>
      <c r="B16" s="48" t="s">
        <v>4004</v>
      </c>
      <c r="C16" s="232"/>
      <c r="D16" s="232"/>
      <c r="E16" s="232"/>
      <c r="F16" s="232"/>
      <c r="G16" s="912">
        <f t="shared" si="0"/>
        <v>0</v>
      </c>
      <c r="H16" s="912">
        <f t="shared" si="1"/>
        <v>0</v>
      </c>
    </row>
    <row r="17" spans="1:8">
      <c r="A17" s="47" t="s">
        <v>594</v>
      </c>
      <c r="B17" s="48" t="s">
        <v>595</v>
      </c>
      <c r="C17" s="232"/>
      <c r="D17" s="232"/>
      <c r="E17" s="232"/>
      <c r="F17" s="232"/>
      <c r="G17" s="912">
        <f t="shared" si="0"/>
        <v>0</v>
      </c>
      <c r="H17" s="912">
        <f t="shared" si="1"/>
        <v>0</v>
      </c>
    </row>
    <row r="18" spans="1:8">
      <c r="A18" s="47" t="s">
        <v>302</v>
      </c>
      <c r="B18" s="333" t="s">
        <v>303</v>
      </c>
      <c r="C18" s="232"/>
      <c r="D18" s="232"/>
      <c r="E18" s="232">
        <v>3</v>
      </c>
      <c r="F18" s="232">
        <v>3</v>
      </c>
      <c r="G18" s="912">
        <f t="shared" si="0"/>
        <v>3</v>
      </c>
      <c r="H18" s="912">
        <f t="shared" si="1"/>
        <v>3</v>
      </c>
    </row>
    <row r="19" spans="1:8">
      <c r="A19" s="47" t="s">
        <v>106</v>
      </c>
      <c r="B19" s="48" t="s">
        <v>107</v>
      </c>
      <c r="C19" s="232"/>
      <c r="D19" s="232"/>
      <c r="E19" s="232"/>
      <c r="F19" s="232"/>
      <c r="G19" s="912">
        <f t="shared" si="0"/>
        <v>0</v>
      </c>
      <c r="H19" s="912">
        <f t="shared" si="1"/>
        <v>0</v>
      </c>
    </row>
    <row r="20" spans="1:8">
      <c r="A20" s="47" t="s">
        <v>2592</v>
      </c>
      <c r="B20" s="48" t="s">
        <v>304</v>
      </c>
      <c r="C20" s="232"/>
      <c r="D20" s="232"/>
      <c r="E20" s="232">
        <v>3</v>
      </c>
      <c r="F20" s="232">
        <v>3</v>
      </c>
      <c r="G20" s="912">
        <f t="shared" si="0"/>
        <v>3</v>
      </c>
      <c r="H20" s="912">
        <f t="shared" si="1"/>
        <v>3</v>
      </c>
    </row>
    <row r="21" spans="1:8">
      <c r="A21" s="50" t="s">
        <v>5984</v>
      </c>
      <c r="B21" s="338" t="s">
        <v>1000</v>
      </c>
      <c r="C21" s="1266">
        <v>48</v>
      </c>
      <c r="D21" s="231">
        <v>48</v>
      </c>
      <c r="E21" s="232">
        <v>231</v>
      </c>
      <c r="F21" s="232">
        <v>231</v>
      </c>
      <c r="G21" s="912">
        <f t="shared" si="0"/>
        <v>279</v>
      </c>
      <c r="H21" s="912">
        <f t="shared" si="1"/>
        <v>279</v>
      </c>
    </row>
    <row r="22" spans="1:8">
      <c r="A22" s="47" t="s">
        <v>4051</v>
      </c>
      <c r="B22" s="48" t="s">
        <v>4052</v>
      </c>
      <c r="C22" s="1266"/>
      <c r="D22" s="231"/>
      <c r="E22" s="232">
        <v>3</v>
      </c>
      <c r="F22" s="232">
        <v>10</v>
      </c>
      <c r="G22" s="912">
        <f t="shared" si="0"/>
        <v>3</v>
      </c>
      <c r="H22" s="912">
        <f t="shared" si="1"/>
        <v>10</v>
      </c>
    </row>
    <row r="23" spans="1:8">
      <c r="A23" s="50" t="s">
        <v>1436</v>
      </c>
      <c r="B23" s="338" t="s">
        <v>108</v>
      </c>
      <c r="C23" s="1266"/>
      <c r="D23" s="231"/>
      <c r="E23" s="232"/>
      <c r="F23" s="232"/>
      <c r="G23" s="912">
        <f t="shared" si="0"/>
        <v>0</v>
      </c>
      <c r="H23" s="912">
        <f t="shared" si="1"/>
        <v>0</v>
      </c>
    </row>
    <row r="24" spans="1:8">
      <c r="A24" s="50" t="s">
        <v>3947</v>
      </c>
      <c r="B24" s="338" t="s">
        <v>109</v>
      </c>
      <c r="C24" s="1266"/>
      <c r="D24" s="231"/>
      <c r="E24" s="1266"/>
      <c r="F24" s="231"/>
      <c r="G24" s="912">
        <f t="shared" si="0"/>
        <v>0</v>
      </c>
      <c r="H24" s="912">
        <f t="shared" si="1"/>
        <v>0</v>
      </c>
    </row>
    <row r="25" spans="1:8">
      <c r="A25" s="47" t="s">
        <v>311</v>
      </c>
      <c r="B25" s="48" t="s">
        <v>110</v>
      </c>
      <c r="C25" s="1266"/>
      <c r="D25" s="231"/>
      <c r="E25" s="1266"/>
      <c r="F25" s="231"/>
      <c r="G25" s="912">
        <f t="shared" si="0"/>
        <v>0</v>
      </c>
      <c r="H25" s="912">
        <f t="shared" si="1"/>
        <v>0</v>
      </c>
    </row>
    <row r="26" spans="1:8">
      <c r="A26" s="47" t="s">
        <v>3948</v>
      </c>
      <c r="B26" s="48" t="s">
        <v>111</v>
      </c>
      <c r="C26" s="1266"/>
      <c r="D26" s="231"/>
      <c r="E26" s="1266"/>
      <c r="F26" s="231"/>
      <c r="G26" s="912">
        <f t="shared" si="0"/>
        <v>0</v>
      </c>
      <c r="H26" s="912">
        <f t="shared" si="1"/>
        <v>0</v>
      </c>
    </row>
    <row r="27" spans="1:8">
      <c r="A27" s="47" t="s">
        <v>312</v>
      </c>
      <c r="B27" s="48" t="s">
        <v>112</v>
      </c>
      <c r="C27" s="1266"/>
      <c r="D27" s="231"/>
      <c r="E27" s="1266"/>
      <c r="F27" s="231"/>
      <c r="G27" s="912">
        <f t="shared" si="0"/>
        <v>0</v>
      </c>
      <c r="H27" s="912">
        <f t="shared" si="1"/>
        <v>0</v>
      </c>
    </row>
    <row r="28" spans="1:8">
      <c r="A28" s="47" t="s">
        <v>313</v>
      </c>
      <c r="B28" s="48" t="s">
        <v>113</v>
      </c>
      <c r="C28" s="1266"/>
      <c r="D28" s="231"/>
      <c r="E28" s="1266"/>
      <c r="F28" s="231"/>
      <c r="G28" s="912">
        <f t="shared" si="0"/>
        <v>0</v>
      </c>
      <c r="H28" s="912">
        <f t="shared" si="1"/>
        <v>0</v>
      </c>
    </row>
    <row r="29" spans="1:8" ht="25.5">
      <c r="A29" s="47" t="s">
        <v>1435</v>
      </c>
      <c r="B29" s="48" t="s">
        <v>114</v>
      </c>
      <c r="C29" s="1266"/>
      <c r="D29" s="231"/>
      <c r="E29" s="1266"/>
      <c r="F29" s="231"/>
      <c r="G29" s="912">
        <f t="shared" si="0"/>
        <v>0</v>
      </c>
      <c r="H29" s="912">
        <f t="shared" si="1"/>
        <v>0</v>
      </c>
    </row>
    <row r="30" spans="1:8">
      <c r="A30" s="47" t="s">
        <v>1437</v>
      </c>
      <c r="B30" s="48" t="s">
        <v>115</v>
      </c>
      <c r="C30" s="1266"/>
      <c r="D30" s="231"/>
      <c r="E30" s="1266"/>
      <c r="F30" s="231"/>
      <c r="G30" s="912">
        <f t="shared" si="0"/>
        <v>0</v>
      </c>
      <c r="H30" s="912">
        <f t="shared" si="1"/>
        <v>0</v>
      </c>
    </row>
    <row r="31" spans="1:8">
      <c r="A31" s="47" t="s">
        <v>1438</v>
      </c>
      <c r="B31" s="48" t="s">
        <v>116</v>
      </c>
      <c r="C31" s="1266"/>
      <c r="D31" s="231"/>
      <c r="E31" s="1266"/>
      <c r="F31" s="231"/>
      <c r="G31" s="912">
        <f t="shared" si="0"/>
        <v>0</v>
      </c>
      <c r="H31" s="912">
        <f t="shared" si="1"/>
        <v>0</v>
      </c>
    </row>
    <row r="32" spans="1:8" ht="25.5">
      <c r="A32" s="47" t="s">
        <v>4056</v>
      </c>
      <c r="B32" s="48" t="s">
        <v>94</v>
      </c>
      <c r="C32" s="232"/>
      <c r="D32" s="232"/>
      <c r="E32" s="232"/>
      <c r="F32" s="232"/>
      <c r="G32" s="912">
        <f t="shared" si="0"/>
        <v>0</v>
      </c>
      <c r="H32" s="912">
        <f t="shared" si="1"/>
        <v>0</v>
      </c>
    </row>
    <row r="33" spans="1:8" ht="25.5">
      <c r="A33" s="47" t="s">
        <v>2701</v>
      </c>
      <c r="B33" s="48" t="s">
        <v>2457</v>
      </c>
      <c r="C33" s="232"/>
      <c r="D33" s="232"/>
      <c r="E33" s="232"/>
      <c r="F33" s="232"/>
      <c r="G33" s="912">
        <f t="shared" si="0"/>
        <v>0</v>
      </c>
      <c r="H33" s="912">
        <f t="shared" si="1"/>
        <v>0</v>
      </c>
    </row>
    <row r="34" spans="1:8" ht="25.5">
      <c r="A34" s="47" t="s">
        <v>2378</v>
      </c>
      <c r="B34" s="48" t="s">
        <v>117</v>
      </c>
      <c r="C34" s="1266"/>
      <c r="D34" s="231"/>
      <c r="E34" s="232"/>
      <c r="F34" s="232"/>
      <c r="G34" s="912">
        <f t="shared" si="0"/>
        <v>0</v>
      </c>
      <c r="H34" s="912">
        <f t="shared" si="1"/>
        <v>0</v>
      </c>
    </row>
    <row r="35" spans="1:8">
      <c r="A35" s="47" t="s">
        <v>118</v>
      </c>
      <c r="B35" s="48" t="s">
        <v>119</v>
      </c>
      <c r="C35" s="1266"/>
      <c r="D35" s="231"/>
      <c r="E35" s="232"/>
      <c r="F35" s="232"/>
      <c r="G35" s="912">
        <f t="shared" si="0"/>
        <v>0</v>
      </c>
      <c r="H35" s="912">
        <f t="shared" si="1"/>
        <v>0</v>
      </c>
    </row>
    <row r="36" spans="1:8">
      <c r="A36" s="47" t="s">
        <v>120</v>
      </c>
      <c r="B36" s="48" t="s">
        <v>121</v>
      </c>
      <c r="C36" s="1266"/>
      <c r="D36" s="231"/>
      <c r="E36" s="232"/>
      <c r="F36" s="232"/>
      <c r="G36" s="912">
        <f t="shared" si="0"/>
        <v>0</v>
      </c>
      <c r="H36" s="912">
        <f t="shared" si="1"/>
        <v>0</v>
      </c>
    </row>
    <row r="37" spans="1:8">
      <c r="A37" s="47" t="s">
        <v>122</v>
      </c>
      <c r="B37" s="48" t="s">
        <v>123</v>
      </c>
      <c r="C37" s="1266"/>
      <c r="D37" s="231"/>
      <c r="E37" s="232"/>
      <c r="F37" s="232"/>
      <c r="G37" s="912">
        <f t="shared" si="0"/>
        <v>0</v>
      </c>
      <c r="H37" s="912">
        <f t="shared" si="1"/>
        <v>0</v>
      </c>
    </row>
    <row r="38" spans="1:8" ht="25.5">
      <c r="A38" s="47" t="s">
        <v>2458</v>
      </c>
      <c r="B38" s="48" t="s">
        <v>126</v>
      </c>
      <c r="C38" s="1266"/>
      <c r="D38" s="231"/>
      <c r="E38" s="232"/>
      <c r="F38" s="232"/>
      <c r="G38" s="912">
        <f t="shared" si="0"/>
        <v>0</v>
      </c>
      <c r="H38" s="912">
        <f t="shared" si="1"/>
        <v>0</v>
      </c>
    </row>
    <row r="39" spans="1:8" ht="25.5">
      <c r="A39" s="47" t="s">
        <v>2460</v>
      </c>
      <c r="B39" s="48" t="s">
        <v>127</v>
      </c>
      <c r="C39" s="1266"/>
      <c r="D39" s="231"/>
      <c r="E39" s="232"/>
      <c r="F39" s="232"/>
      <c r="G39" s="912">
        <f t="shared" si="0"/>
        <v>0</v>
      </c>
      <c r="H39" s="912">
        <f t="shared" si="1"/>
        <v>0</v>
      </c>
    </row>
    <row r="40" spans="1:8" ht="25.5">
      <c r="A40" s="47" t="s">
        <v>2710</v>
      </c>
      <c r="B40" s="48" t="s">
        <v>2711</v>
      </c>
      <c r="C40" s="1266"/>
      <c r="D40" s="231"/>
      <c r="E40" s="232"/>
      <c r="F40" s="232"/>
      <c r="G40" s="912">
        <f t="shared" si="0"/>
        <v>0</v>
      </c>
      <c r="H40" s="912">
        <f t="shared" si="1"/>
        <v>0</v>
      </c>
    </row>
    <row r="41" spans="1:8" ht="25.5">
      <c r="A41" s="47" t="s">
        <v>2462</v>
      </c>
      <c r="B41" s="48" t="s">
        <v>2463</v>
      </c>
      <c r="C41" s="1266"/>
      <c r="D41" s="231"/>
      <c r="E41" s="232"/>
      <c r="F41" s="232"/>
      <c r="G41" s="912">
        <f t="shared" si="0"/>
        <v>0</v>
      </c>
      <c r="H41" s="912">
        <f t="shared" si="1"/>
        <v>0</v>
      </c>
    </row>
    <row r="42" spans="1:8" ht="25.5">
      <c r="A42" s="47" t="s">
        <v>2712</v>
      </c>
      <c r="B42" s="48" t="s">
        <v>991</v>
      </c>
      <c r="C42" s="1266">
        <v>26</v>
      </c>
      <c r="D42" s="231">
        <v>26</v>
      </c>
      <c r="E42" s="232">
        <v>131</v>
      </c>
      <c r="F42" s="232">
        <v>131</v>
      </c>
      <c r="G42" s="912">
        <f t="shared" si="0"/>
        <v>157</v>
      </c>
      <c r="H42" s="912">
        <f t="shared" si="1"/>
        <v>157</v>
      </c>
    </row>
    <row r="43" spans="1:8" ht="25.5">
      <c r="A43" s="47" t="s">
        <v>4422</v>
      </c>
      <c r="B43" s="48" t="s">
        <v>128</v>
      </c>
      <c r="C43" s="1266">
        <v>18</v>
      </c>
      <c r="D43" s="231">
        <v>18</v>
      </c>
      <c r="E43" s="232">
        <v>2212</v>
      </c>
      <c r="F43" s="232">
        <v>2212</v>
      </c>
      <c r="G43" s="912">
        <f t="shared" si="0"/>
        <v>2230</v>
      </c>
      <c r="H43" s="912">
        <f t="shared" si="1"/>
        <v>2230</v>
      </c>
    </row>
    <row r="44" spans="1:8">
      <c r="A44" s="47" t="s">
        <v>4424</v>
      </c>
      <c r="B44" s="48" t="s">
        <v>4425</v>
      </c>
      <c r="C44" s="1266">
        <v>32</v>
      </c>
      <c r="D44" s="231">
        <v>32</v>
      </c>
      <c r="E44" s="232">
        <v>822</v>
      </c>
      <c r="F44" s="232">
        <v>822</v>
      </c>
      <c r="G44" s="912">
        <f t="shared" si="0"/>
        <v>854</v>
      </c>
      <c r="H44" s="912">
        <f t="shared" si="1"/>
        <v>854</v>
      </c>
    </row>
    <row r="45" spans="1:8" ht="25.5">
      <c r="A45" s="47" t="s">
        <v>2714</v>
      </c>
      <c r="B45" s="48" t="s">
        <v>2715</v>
      </c>
      <c r="C45" s="1266">
        <v>208</v>
      </c>
      <c r="D45" s="231">
        <v>208</v>
      </c>
      <c r="E45" s="232">
        <v>3264</v>
      </c>
      <c r="F45" s="232">
        <v>3264</v>
      </c>
      <c r="G45" s="912">
        <f t="shared" ref="G45:G76" si="2">C45+E45</f>
        <v>3472</v>
      </c>
      <c r="H45" s="912">
        <f t="shared" ref="H45:H76" si="3">D45+F45</f>
        <v>3472</v>
      </c>
    </row>
    <row r="46" spans="1:8" ht="25.5">
      <c r="A46" s="47" t="s">
        <v>2716</v>
      </c>
      <c r="B46" s="48" t="s">
        <v>2717</v>
      </c>
      <c r="C46" s="1266">
        <v>328</v>
      </c>
      <c r="D46" s="231">
        <v>328</v>
      </c>
      <c r="E46" s="232">
        <v>5317</v>
      </c>
      <c r="F46" s="232">
        <v>5317</v>
      </c>
      <c r="G46" s="912">
        <f t="shared" si="2"/>
        <v>5645</v>
      </c>
      <c r="H46" s="912">
        <f t="shared" si="3"/>
        <v>5645</v>
      </c>
    </row>
    <row r="47" spans="1:8" ht="25.5">
      <c r="A47" s="47" t="s">
        <v>2718</v>
      </c>
      <c r="B47" s="48" t="s">
        <v>2719</v>
      </c>
      <c r="C47" s="1266">
        <v>140</v>
      </c>
      <c r="D47" s="231">
        <v>140</v>
      </c>
      <c r="E47" s="232">
        <v>3339</v>
      </c>
      <c r="F47" s="232">
        <v>3339</v>
      </c>
      <c r="G47" s="912">
        <f t="shared" si="2"/>
        <v>3479</v>
      </c>
      <c r="H47" s="912">
        <f t="shared" si="3"/>
        <v>3479</v>
      </c>
    </row>
    <row r="48" spans="1:8">
      <c r="A48" s="47" t="s">
        <v>4432</v>
      </c>
      <c r="B48" s="48" t="s">
        <v>129</v>
      </c>
      <c r="C48" s="1266">
        <v>5</v>
      </c>
      <c r="D48" s="231">
        <v>5</v>
      </c>
      <c r="E48" s="232">
        <v>443</v>
      </c>
      <c r="F48" s="232">
        <v>443</v>
      </c>
      <c r="G48" s="912">
        <f t="shared" si="2"/>
        <v>448</v>
      </c>
      <c r="H48" s="912">
        <f t="shared" si="3"/>
        <v>448</v>
      </c>
    </row>
    <row r="49" spans="1:8" ht="25.5">
      <c r="A49" s="47" t="s">
        <v>1001</v>
      </c>
      <c r="B49" s="48" t="s">
        <v>130</v>
      </c>
      <c r="C49" s="232"/>
      <c r="D49" s="232"/>
      <c r="E49" s="232">
        <v>5</v>
      </c>
      <c r="F49" s="232">
        <v>5</v>
      </c>
      <c r="G49" s="912">
        <f t="shared" si="2"/>
        <v>5</v>
      </c>
      <c r="H49" s="912">
        <f t="shared" si="3"/>
        <v>5</v>
      </c>
    </row>
    <row r="50" spans="1:8">
      <c r="A50" s="47" t="s">
        <v>2722</v>
      </c>
      <c r="B50" s="338" t="s">
        <v>2723</v>
      </c>
      <c r="C50" s="1266">
        <v>2</v>
      </c>
      <c r="D50" s="231">
        <v>2</v>
      </c>
      <c r="E50" s="232"/>
      <c r="F50" s="232">
        <v>298</v>
      </c>
      <c r="G50" s="912">
        <f t="shared" si="2"/>
        <v>2</v>
      </c>
      <c r="H50" s="912">
        <f t="shared" si="3"/>
        <v>300</v>
      </c>
    </row>
    <row r="51" spans="1:8">
      <c r="A51" s="50" t="s">
        <v>124</v>
      </c>
      <c r="B51" s="338" t="s">
        <v>125</v>
      </c>
      <c r="C51" s="232"/>
      <c r="D51" s="232"/>
      <c r="E51" s="232">
        <v>2</v>
      </c>
      <c r="F51" s="232">
        <v>2</v>
      </c>
      <c r="G51" s="912">
        <f t="shared" si="2"/>
        <v>2</v>
      </c>
      <c r="H51" s="912">
        <f t="shared" si="3"/>
        <v>2</v>
      </c>
    </row>
    <row r="52" spans="1:8">
      <c r="A52" s="47" t="s">
        <v>5982</v>
      </c>
      <c r="B52" s="48" t="s">
        <v>5983</v>
      </c>
      <c r="C52" s="1266">
        <v>11</v>
      </c>
      <c r="D52" s="231">
        <v>11</v>
      </c>
      <c r="E52" s="232">
        <v>525</v>
      </c>
      <c r="F52" s="232">
        <v>525</v>
      </c>
      <c r="G52" s="912">
        <f t="shared" si="2"/>
        <v>536</v>
      </c>
      <c r="H52" s="912">
        <f t="shared" si="3"/>
        <v>536</v>
      </c>
    </row>
    <row r="53" spans="1:8">
      <c r="A53" s="50" t="s">
        <v>4049</v>
      </c>
      <c r="B53" s="338" t="s">
        <v>132</v>
      </c>
      <c r="C53" s="1266">
        <v>3</v>
      </c>
      <c r="D53" s="231">
        <v>3</v>
      </c>
      <c r="E53" s="232">
        <v>4</v>
      </c>
      <c r="F53" s="232">
        <v>4</v>
      </c>
      <c r="G53" s="912">
        <f t="shared" si="2"/>
        <v>7</v>
      </c>
      <c r="H53" s="912">
        <f t="shared" si="3"/>
        <v>7</v>
      </c>
    </row>
    <row r="54" spans="1:8" ht="25.5">
      <c r="A54" s="50" t="s">
        <v>1016</v>
      </c>
      <c r="B54" s="338" t="s">
        <v>133</v>
      </c>
      <c r="C54" s="232"/>
      <c r="D54" s="232"/>
      <c r="E54" s="232"/>
      <c r="F54" s="232"/>
      <c r="G54" s="912">
        <f t="shared" si="2"/>
        <v>0</v>
      </c>
      <c r="H54" s="912">
        <f t="shared" si="3"/>
        <v>0</v>
      </c>
    </row>
    <row r="55" spans="1:8" ht="25.5">
      <c r="A55" s="50" t="s">
        <v>134</v>
      </c>
      <c r="B55" s="338" t="s">
        <v>1144</v>
      </c>
      <c r="C55" s="1266">
        <v>1</v>
      </c>
      <c r="D55" s="231">
        <v>1</v>
      </c>
      <c r="E55" s="232">
        <v>9</v>
      </c>
      <c r="F55" s="232">
        <v>9</v>
      </c>
      <c r="G55" s="912">
        <f t="shared" si="2"/>
        <v>10</v>
      </c>
      <c r="H55" s="912">
        <f t="shared" si="3"/>
        <v>10</v>
      </c>
    </row>
    <row r="56" spans="1:8">
      <c r="A56" s="47" t="s">
        <v>4465</v>
      </c>
      <c r="B56" s="48" t="s">
        <v>4466</v>
      </c>
      <c r="C56" s="1266"/>
      <c r="D56" s="231"/>
      <c r="E56" s="232">
        <v>67</v>
      </c>
      <c r="F56" s="232">
        <v>67</v>
      </c>
      <c r="G56" s="912">
        <f t="shared" si="2"/>
        <v>67</v>
      </c>
      <c r="H56" s="912">
        <f t="shared" si="3"/>
        <v>67</v>
      </c>
    </row>
    <row r="57" spans="1:8">
      <c r="A57" s="50" t="s">
        <v>2365</v>
      </c>
      <c r="B57" s="338" t="s">
        <v>1145</v>
      </c>
      <c r="C57" s="232"/>
      <c r="D57" s="232"/>
      <c r="E57" s="232">
        <v>3051</v>
      </c>
      <c r="F57" s="232">
        <v>3051</v>
      </c>
      <c r="G57" s="912">
        <f t="shared" si="2"/>
        <v>3051</v>
      </c>
      <c r="H57" s="912">
        <f t="shared" si="3"/>
        <v>3051</v>
      </c>
    </row>
    <row r="58" spans="1:8">
      <c r="A58" s="50" t="s">
        <v>4071</v>
      </c>
      <c r="B58" s="338" t="s">
        <v>4072</v>
      </c>
      <c r="C58" s="232"/>
      <c r="D58" s="232"/>
      <c r="E58" s="232">
        <v>7</v>
      </c>
      <c r="F58" s="232">
        <v>7</v>
      </c>
      <c r="G58" s="912">
        <f t="shared" si="2"/>
        <v>7</v>
      </c>
      <c r="H58" s="912">
        <f t="shared" si="3"/>
        <v>7</v>
      </c>
    </row>
    <row r="59" spans="1:8" ht="25.5">
      <c r="A59" s="50" t="s">
        <v>5994</v>
      </c>
      <c r="B59" s="338" t="s">
        <v>5995</v>
      </c>
      <c r="C59" s="232"/>
      <c r="D59" s="232"/>
      <c r="E59" s="232">
        <v>10</v>
      </c>
      <c r="F59" s="232">
        <v>10</v>
      </c>
      <c r="G59" s="912">
        <f t="shared" si="2"/>
        <v>10</v>
      </c>
      <c r="H59" s="912">
        <f t="shared" si="3"/>
        <v>10</v>
      </c>
    </row>
    <row r="60" spans="1:8">
      <c r="A60" s="50" t="s">
        <v>5996</v>
      </c>
      <c r="B60" s="338" t="s">
        <v>5997</v>
      </c>
      <c r="C60" s="1266">
        <v>3</v>
      </c>
      <c r="D60" s="231">
        <v>3</v>
      </c>
      <c r="E60" s="232">
        <v>46</v>
      </c>
      <c r="F60" s="232">
        <v>46</v>
      </c>
      <c r="G60" s="912">
        <f t="shared" si="2"/>
        <v>49</v>
      </c>
      <c r="H60" s="912">
        <f t="shared" si="3"/>
        <v>49</v>
      </c>
    </row>
    <row r="61" spans="1:8">
      <c r="A61" s="50" t="s">
        <v>5998</v>
      </c>
      <c r="B61" s="338" t="s">
        <v>5999</v>
      </c>
      <c r="C61" s="232"/>
      <c r="D61" s="232"/>
      <c r="E61" s="232">
        <v>2</v>
      </c>
      <c r="F61" s="232">
        <v>2</v>
      </c>
      <c r="G61" s="912">
        <f t="shared" si="2"/>
        <v>2</v>
      </c>
      <c r="H61" s="912">
        <f t="shared" si="3"/>
        <v>2</v>
      </c>
    </row>
    <row r="62" spans="1:8">
      <c r="A62" s="50" t="s">
        <v>6000</v>
      </c>
      <c r="B62" s="338" t="s">
        <v>1146</v>
      </c>
      <c r="C62" s="232"/>
      <c r="D62" s="232"/>
      <c r="E62" s="232">
        <v>101</v>
      </c>
      <c r="F62" s="232">
        <v>101</v>
      </c>
      <c r="G62" s="912">
        <f t="shared" si="2"/>
        <v>101</v>
      </c>
      <c r="H62" s="912">
        <f t="shared" si="3"/>
        <v>101</v>
      </c>
    </row>
    <row r="63" spans="1:8">
      <c r="A63" s="389" t="s">
        <v>6006</v>
      </c>
      <c r="B63" s="338" t="s">
        <v>6007</v>
      </c>
      <c r="C63" s="232"/>
      <c r="D63" s="232"/>
      <c r="E63" s="232">
        <v>1</v>
      </c>
      <c r="F63" s="232">
        <v>1</v>
      </c>
      <c r="G63" s="912">
        <f t="shared" si="2"/>
        <v>1</v>
      </c>
      <c r="H63" s="912">
        <f t="shared" si="3"/>
        <v>1</v>
      </c>
    </row>
    <row r="64" spans="1:8">
      <c r="A64" s="389" t="s">
        <v>1008</v>
      </c>
      <c r="B64" s="338" t="s">
        <v>4048</v>
      </c>
      <c r="C64" s="232"/>
      <c r="D64" s="232"/>
      <c r="E64" s="232"/>
      <c r="F64" s="232"/>
      <c r="G64" s="912">
        <f t="shared" si="2"/>
        <v>0</v>
      </c>
      <c r="H64" s="912">
        <f t="shared" si="3"/>
        <v>0</v>
      </c>
    </row>
    <row r="65" spans="1:8">
      <c r="A65" s="389" t="s">
        <v>4413</v>
      </c>
      <c r="B65" s="338" t="s">
        <v>1147</v>
      </c>
      <c r="C65" s="232"/>
      <c r="D65" s="232"/>
      <c r="E65" s="232">
        <v>199</v>
      </c>
      <c r="F65" s="232">
        <v>199</v>
      </c>
      <c r="G65" s="912">
        <f t="shared" si="2"/>
        <v>199</v>
      </c>
      <c r="H65" s="912">
        <f t="shared" si="3"/>
        <v>199</v>
      </c>
    </row>
    <row r="66" spans="1:8" ht="25.5">
      <c r="A66" s="389" t="s">
        <v>2455</v>
      </c>
      <c r="B66" s="338" t="s">
        <v>1148</v>
      </c>
      <c r="C66" s="232"/>
      <c r="D66" s="232"/>
      <c r="E66" s="232"/>
      <c r="F66" s="232"/>
      <c r="G66" s="912">
        <f t="shared" si="2"/>
        <v>0</v>
      </c>
      <c r="H66" s="912">
        <f t="shared" si="3"/>
        <v>0</v>
      </c>
    </row>
    <row r="67" spans="1:8">
      <c r="A67" s="389" t="s">
        <v>4074</v>
      </c>
      <c r="B67" s="338" t="s">
        <v>4075</v>
      </c>
      <c r="C67" s="232"/>
      <c r="D67" s="232"/>
      <c r="E67" s="232"/>
      <c r="F67" s="232"/>
      <c r="G67" s="912">
        <f t="shared" si="2"/>
        <v>0</v>
      </c>
      <c r="H67" s="912">
        <f t="shared" si="3"/>
        <v>0</v>
      </c>
    </row>
    <row r="68" spans="1:8" ht="25.5">
      <c r="A68" s="389" t="s">
        <v>4416</v>
      </c>
      <c r="B68" s="338" t="s">
        <v>1149</v>
      </c>
      <c r="C68" s="1266">
        <v>4</v>
      </c>
      <c r="D68" s="231">
        <v>4</v>
      </c>
      <c r="E68" s="232">
        <v>34</v>
      </c>
      <c r="F68" s="232">
        <v>34</v>
      </c>
      <c r="G68" s="912">
        <f t="shared" si="2"/>
        <v>38</v>
      </c>
      <c r="H68" s="912">
        <f t="shared" si="3"/>
        <v>38</v>
      </c>
    </row>
    <row r="69" spans="1:8">
      <c r="A69" s="389" t="s">
        <v>4420</v>
      </c>
      <c r="B69" s="338" t="s">
        <v>1150</v>
      </c>
      <c r="C69" s="1266"/>
      <c r="D69" s="231"/>
      <c r="E69" s="232"/>
      <c r="F69" s="232"/>
      <c r="G69" s="912">
        <f t="shared" si="2"/>
        <v>0</v>
      </c>
      <c r="H69" s="912">
        <f t="shared" si="3"/>
        <v>0</v>
      </c>
    </row>
    <row r="70" spans="1:8">
      <c r="A70" s="389" t="s">
        <v>4426</v>
      </c>
      <c r="B70" s="338" t="s">
        <v>1151</v>
      </c>
      <c r="C70" s="1266">
        <v>2</v>
      </c>
      <c r="D70" s="231">
        <v>2</v>
      </c>
      <c r="E70" s="232">
        <v>252</v>
      </c>
      <c r="F70" s="232">
        <v>252</v>
      </c>
      <c r="G70" s="912">
        <f t="shared" si="2"/>
        <v>254</v>
      </c>
      <c r="H70" s="912">
        <f t="shared" si="3"/>
        <v>254</v>
      </c>
    </row>
    <row r="71" spans="1:8">
      <c r="A71" s="389" t="s">
        <v>4428</v>
      </c>
      <c r="B71" s="338" t="s">
        <v>1152</v>
      </c>
      <c r="C71" s="1266">
        <v>40</v>
      </c>
      <c r="D71" s="231">
        <v>40</v>
      </c>
      <c r="E71" s="232">
        <v>2772</v>
      </c>
      <c r="F71" s="232">
        <v>2772</v>
      </c>
      <c r="G71" s="912">
        <f t="shared" si="2"/>
        <v>2812</v>
      </c>
      <c r="H71" s="912">
        <f t="shared" si="3"/>
        <v>2812</v>
      </c>
    </row>
    <row r="72" spans="1:8" ht="25.5">
      <c r="A72" s="47" t="s">
        <v>4434</v>
      </c>
      <c r="B72" s="48" t="s">
        <v>1013</v>
      </c>
      <c r="C72" s="232"/>
      <c r="D72" s="232"/>
      <c r="E72" s="232">
        <v>56</v>
      </c>
      <c r="F72" s="232">
        <v>56</v>
      </c>
      <c r="G72" s="912">
        <f t="shared" si="2"/>
        <v>56</v>
      </c>
      <c r="H72" s="912">
        <f t="shared" si="3"/>
        <v>56</v>
      </c>
    </row>
    <row r="73" spans="1:8">
      <c r="A73" s="47" t="s">
        <v>2720</v>
      </c>
      <c r="B73" s="48" t="s">
        <v>7819</v>
      </c>
      <c r="C73" s="1266"/>
      <c r="D73" s="231"/>
      <c r="E73" s="232">
        <v>92</v>
      </c>
      <c r="F73" s="232">
        <v>92</v>
      </c>
      <c r="G73" s="912">
        <f t="shared" si="2"/>
        <v>92</v>
      </c>
      <c r="H73" s="912">
        <f t="shared" si="3"/>
        <v>92</v>
      </c>
    </row>
    <row r="74" spans="1:8">
      <c r="A74" s="47" t="s">
        <v>4435</v>
      </c>
      <c r="B74" s="48" t="s">
        <v>1153</v>
      </c>
      <c r="C74" s="1266"/>
      <c r="D74" s="231"/>
      <c r="E74" s="232"/>
      <c r="F74" s="232"/>
      <c r="G74" s="912">
        <f t="shared" si="2"/>
        <v>0</v>
      </c>
      <c r="H74" s="912">
        <f t="shared" si="3"/>
        <v>0</v>
      </c>
    </row>
    <row r="75" spans="1:8">
      <c r="A75" s="389" t="s">
        <v>4534</v>
      </c>
      <c r="B75" s="48" t="s">
        <v>1154</v>
      </c>
      <c r="C75" s="1266">
        <v>8</v>
      </c>
      <c r="D75" s="231">
        <v>8</v>
      </c>
      <c r="E75" s="232">
        <v>509</v>
      </c>
      <c r="F75" s="232">
        <v>509</v>
      </c>
      <c r="G75" s="912">
        <f t="shared" si="2"/>
        <v>517</v>
      </c>
      <c r="H75" s="912">
        <f t="shared" si="3"/>
        <v>517</v>
      </c>
    </row>
    <row r="76" spans="1:8">
      <c r="A76" s="389" t="s">
        <v>2307</v>
      </c>
      <c r="B76" s="48" t="s">
        <v>1155</v>
      </c>
      <c r="C76" s="232"/>
      <c r="D76" s="232"/>
      <c r="E76" s="232">
        <v>167</v>
      </c>
      <c r="F76" s="232">
        <v>167</v>
      </c>
      <c r="G76" s="912">
        <f t="shared" si="2"/>
        <v>167</v>
      </c>
      <c r="H76" s="912">
        <f t="shared" si="3"/>
        <v>167</v>
      </c>
    </row>
    <row r="77" spans="1:8" ht="25.5">
      <c r="A77" s="47" t="s">
        <v>4535</v>
      </c>
      <c r="B77" s="48" t="s">
        <v>1156</v>
      </c>
      <c r="C77" s="1266">
        <v>75</v>
      </c>
      <c r="D77" s="231">
        <v>75</v>
      </c>
      <c r="E77" s="232">
        <v>4537</v>
      </c>
      <c r="F77" s="232">
        <v>4537</v>
      </c>
      <c r="G77" s="912">
        <f t="shared" ref="G77:G101" si="4">C77+E77</f>
        <v>4612</v>
      </c>
      <c r="H77" s="912">
        <f t="shared" ref="H77:H101" si="5">D77+F77</f>
        <v>4612</v>
      </c>
    </row>
    <row r="78" spans="1:8" ht="23.25" customHeight="1">
      <c r="A78" s="389" t="s">
        <v>2311</v>
      </c>
      <c r="B78" s="338" t="s">
        <v>1157</v>
      </c>
      <c r="C78" s="232"/>
      <c r="D78" s="232"/>
      <c r="E78" s="232">
        <v>1</v>
      </c>
      <c r="F78" s="232">
        <v>1</v>
      </c>
      <c r="G78" s="912">
        <f t="shared" si="4"/>
        <v>1</v>
      </c>
      <c r="H78" s="912">
        <f t="shared" si="5"/>
        <v>1</v>
      </c>
    </row>
    <row r="79" spans="1:8">
      <c r="A79" s="389" t="s">
        <v>2313</v>
      </c>
      <c r="B79" s="338" t="s">
        <v>1158</v>
      </c>
      <c r="C79" s="232"/>
      <c r="D79" s="232"/>
      <c r="E79" s="232"/>
      <c r="F79" s="232"/>
      <c r="G79" s="912">
        <f t="shared" si="4"/>
        <v>0</v>
      </c>
      <c r="H79" s="912">
        <f t="shared" si="5"/>
        <v>0</v>
      </c>
    </row>
    <row r="80" spans="1:8" ht="25.5">
      <c r="A80" s="47" t="s">
        <v>2309</v>
      </c>
      <c r="B80" s="48" t="s">
        <v>1014</v>
      </c>
      <c r="C80" s="232"/>
      <c r="D80" s="232"/>
      <c r="E80" s="232">
        <v>57</v>
      </c>
      <c r="F80" s="232">
        <v>57</v>
      </c>
      <c r="G80" s="912">
        <f t="shared" si="4"/>
        <v>57</v>
      </c>
      <c r="H80" s="912">
        <f t="shared" si="5"/>
        <v>57</v>
      </c>
    </row>
    <row r="81" spans="1:8">
      <c r="A81" s="50" t="s">
        <v>3949</v>
      </c>
      <c r="B81" s="338" t="s">
        <v>131</v>
      </c>
      <c r="C81" s="1266"/>
      <c r="D81" s="231"/>
      <c r="E81" s="232"/>
      <c r="F81" s="232"/>
      <c r="G81" s="912">
        <f t="shared" si="4"/>
        <v>0</v>
      </c>
      <c r="H81" s="912">
        <f t="shared" si="5"/>
        <v>0</v>
      </c>
    </row>
    <row r="82" spans="1:8">
      <c r="A82" s="50" t="s">
        <v>584</v>
      </c>
      <c r="B82" s="338" t="s">
        <v>585</v>
      </c>
      <c r="C82" s="1266"/>
      <c r="D82" s="231"/>
      <c r="E82" s="164">
        <v>15</v>
      </c>
      <c r="F82" s="164">
        <v>15</v>
      </c>
      <c r="G82" s="912">
        <f t="shared" si="4"/>
        <v>15</v>
      </c>
      <c r="H82" s="912">
        <f t="shared" si="5"/>
        <v>15</v>
      </c>
    </row>
    <row r="83" spans="1:8" ht="15">
      <c r="A83" s="656" t="s">
        <v>3976</v>
      </c>
      <c r="B83" s="243" t="s">
        <v>3977</v>
      </c>
      <c r="C83" s="1196"/>
      <c r="D83" s="98"/>
      <c r="E83" s="164"/>
      <c r="F83" s="164"/>
      <c r="G83" s="912">
        <f t="shared" si="4"/>
        <v>0</v>
      </c>
      <c r="H83" s="912">
        <f t="shared" si="5"/>
        <v>0</v>
      </c>
    </row>
    <row r="84" spans="1:8" ht="15">
      <c r="A84" s="656" t="s">
        <v>3978</v>
      </c>
      <c r="B84" s="243" t="s">
        <v>3979</v>
      </c>
      <c r="C84" s="1196"/>
      <c r="D84" s="98"/>
      <c r="E84" s="164"/>
      <c r="F84" s="164"/>
      <c r="G84" s="912">
        <f t="shared" si="4"/>
        <v>0</v>
      </c>
      <c r="H84" s="912">
        <f t="shared" si="5"/>
        <v>0</v>
      </c>
    </row>
    <row r="85" spans="1:8" ht="15">
      <c r="A85" s="656" t="s">
        <v>3980</v>
      </c>
      <c r="B85" s="243" t="s">
        <v>3981</v>
      </c>
      <c r="C85" s="1196"/>
      <c r="D85" s="98"/>
      <c r="E85" s="164"/>
      <c r="F85" s="164"/>
      <c r="G85" s="912">
        <f t="shared" si="4"/>
        <v>0</v>
      </c>
      <c r="H85" s="912">
        <f t="shared" si="5"/>
        <v>0</v>
      </c>
    </row>
    <row r="86" spans="1:8" ht="15">
      <c r="A86" s="656" t="s">
        <v>4477</v>
      </c>
      <c r="B86" s="243" t="s">
        <v>3982</v>
      </c>
      <c r="C86" s="1196"/>
      <c r="D86" s="98"/>
      <c r="E86" s="164"/>
      <c r="F86" s="164"/>
      <c r="G86" s="912">
        <f t="shared" si="4"/>
        <v>0</v>
      </c>
      <c r="H86" s="912">
        <f t="shared" si="5"/>
        <v>0</v>
      </c>
    </row>
    <row r="87" spans="1:8" ht="15">
      <c r="A87" s="656" t="s">
        <v>3983</v>
      </c>
      <c r="B87" s="243" t="s">
        <v>3984</v>
      </c>
      <c r="C87" s="1196"/>
      <c r="D87" s="98"/>
      <c r="E87" s="164"/>
      <c r="F87" s="164"/>
      <c r="G87" s="912">
        <f t="shared" si="4"/>
        <v>0</v>
      </c>
      <c r="H87" s="912">
        <f t="shared" si="5"/>
        <v>0</v>
      </c>
    </row>
    <row r="88" spans="1:8" ht="25.5">
      <c r="A88" s="656" t="s">
        <v>3985</v>
      </c>
      <c r="B88" s="243" t="s">
        <v>3986</v>
      </c>
      <c r="C88" s="1196"/>
      <c r="D88" s="98"/>
      <c r="E88" s="164"/>
      <c r="F88" s="164"/>
      <c r="G88" s="912">
        <f t="shared" si="4"/>
        <v>0</v>
      </c>
      <c r="H88" s="912">
        <f t="shared" si="5"/>
        <v>0</v>
      </c>
    </row>
    <row r="89" spans="1:8" ht="24" customHeight="1">
      <c r="A89" s="656" t="s">
        <v>3987</v>
      </c>
      <c r="B89" s="243" t="s">
        <v>3988</v>
      </c>
      <c r="C89" s="1196"/>
      <c r="D89" s="98"/>
      <c r="E89" s="164"/>
      <c r="F89" s="164"/>
      <c r="G89" s="912">
        <f t="shared" si="4"/>
        <v>0</v>
      </c>
      <c r="H89" s="912">
        <f t="shared" si="5"/>
        <v>0</v>
      </c>
    </row>
    <row r="90" spans="1:8" ht="24.75" customHeight="1">
      <c r="A90" s="656" t="s">
        <v>3989</v>
      </c>
      <c r="B90" s="243" t="s">
        <v>3990</v>
      </c>
      <c r="C90" s="1196"/>
      <c r="D90" s="98"/>
      <c r="E90" s="164"/>
      <c r="F90" s="164"/>
      <c r="G90" s="912">
        <f t="shared" si="4"/>
        <v>0</v>
      </c>
      <c r="H90" s="912">
        <f t="shared" si="5"/>
        <v>0</v>
      </c>
    </row>
    <row r="91" spans="1:8" ht="22.5" customHeight="1">
      <c r="A91" s="656" t="s">
        <v>3991</v>
      </c>
      <c r="B91" s="243" t="s">
        <v>3992</v>
      </c>
      <c r="C91" s="1196"/>
      <c r="D91" s="98"/>
      <c r="E91" s="164"/>
      <c r="F91" s="164"/>
      <c r="G91" s="912">
        <f t="shared" si="4"/>
        <v>0</v>
      </c>
      <c r="H91" s="912">
        <f t="shared" si="5"/>
        <v>0</v>
      </c>
    </row>
    <row r="92" spans="1:8" ht="24.75" customHeight="1">
      <c r="A92" s="656" t="s">
        <v>3993</v>
      </c>
      <c r="B92" s="243" t="s">
        <v>3994</v>
      </c>
      <c r="C92" s="1196"/>
      <c r="D92" s="98"/>
      <c r="E92" s="164"/>
      <c r="F92" s="164"/>
      <c r="G92" s="912">
        <f t="shared" si="4"/>
        <v>0</v>
      </c>
      <c r="H92" s="912">
        <f t="shared" si="5"/>
        <v>0</v>
      </c>
    </row>
    <row r="93" spans="1:8" ht="42.75" customHeight="1">
      <c r="A93" s="656" t="s">
        <v>3995</v>
      </c>
      <c r="B93" s="243" t="s">
        <v>3996</v>
      </c>
      <c r="C93" s="1196"/>
      <c r="D93" s="98"/>
      <c r="E93" s="164"/>
      <c r="F93" s="164"/>
      <c r="G93" s="912">
        <f t="shared" si="4"/>
        <v>0</v>
      </c>
      <c r="H93" s="912">
        <f t="shared" si="5"/>
        <v>0</v>
      </c>
    </row>
    <row r="94" spans="1:8" ht="23.25" customHeight="1">
      <c r="A94" s="656" t="s">
        <v>3997</v>
      </c>
      <c r="B94" s="243" t="s">
        <v>3998</v>
      </c>
      <c r="C94" s="1196"/>
      <c r="D94" s="98"/>
      <c r="E94" s="164"/>
      <c r="F94" s="164"/>
      <c r="G94" s="912">
        <f t="shared" si="4"/>
        <v>0</v>
      </c>
      <c r="H94" s="912">
        <f t="shared" si="5"/>
        <v>0</v>
      </c>
    </row>
    <row r="95" spans="1:8" ht="23.25" customHeight="1">
      <c r="A95" s="656" t="s">
        <v>4465</v>
      </c>
      <c r="B95" s="344" t="s">
        <v>4466</v>
      </c>
      <c r="C95" s="345"/>
      <c r="D95" s="345"/>
      <c r="E95" s="167"/>
      <c r="F95" s="167"/>
      <c r="G95" s="912">
        <f t="shared" si="4"/>
        <v>0</v>
      </c>
      <c r="H95" s="912">
        <f t="shared" si="5"/>
        <v>0</v>
      </c>
    </row>
    <row r="96" spans="1:8" ht="23.25" customHeight="1">
      <c r="A96" s="656" t="s">
        <v>4005</v>
      </c>
      <c r="B96" s="344" t="s">
        <v>4006</v>
      </c>
      <c r="C96" s="345"/>
      <c r="D96" s="345"/>
      <c r="E96" s="167">
        <v>15</v>
      </c>
      <c r="F96" s="167">
        <v>15</v>
      </c>
      <c r="G96" s="912">
        <f t="shared" si="4"/>
        <v>15</v>
      </c>
      <c r="H96" s="912">
        <f t="shared" si="5"/>
        <v>15</v>
      </c>
    </row>
    <row r="97" spans="1:8" ht="23.25" customHeight="1">
      <c r="A97" s="656" t="s">
        <v>59</v>
      </c>
      <c r="B97" s="1183" t="s">
        <v>7619</v>
      </c>
      <c r="C97" s="345"/>
      <c r="D97" s="345"/>
      <c r="E97" s="167">
        <v>1</v>
      </c>
      <c r="F97" s="167">
        <v>1</v>
      </c>
      <c r="G97" s="912">
        <f t="shared" si="4"/>
        <v>1</v>
      </c>
      <c r="H97" s="912">
        <f t="shared" si="5"/>
        <v>1</v>
      </c>
    </row>
    <row r="98" spans="1:8" ht="23.25" customHeight="1">
      <c r="A98" s="656" t="s">
        <v>596</v>
      </c>
      <c r="B98" s="1204" t="s">
        <v>7786</v>
      </c>
      <c r="C98" s="345"/>
      <c r="D98" s="345"/>
      <c r="E98" s="167">
        <v>1</v>
      </c>
      <c r="F98" s="167">
        <v>1</v>
      </c>
      <c r="G98" s="912">
        <f t="shared" si="4"/>
        <v>1</v>
      </c>
      <c r="H98" s="912">
        <f t="shared" si="5"/>
        <v>1</v>
      </c>
    </row>
    <row r="99" spans="1:8" ht="18.75" customHeight="1">
      <c r="A99" s="656"/>
      <c r="B99" s="344"/>
      <c r="C99" s="345"/>
      <c r="D99" s="345"/>
      <c r="E99" s="167"/>
      <c r="F99" s="167"/>
      <c r="G99" s="912">
        <f t="shared" si="4"/>
        <v>0</v>
      </c>
      <c r="H99" s="912">
        <f t="shared" si="5"/>
        <v>0</v>
      </c>
    </row>
    <row r="100" spans="1:8">
      <c r="A100" s="812" t="s">
        <v>3999</v>
      </c>
      <c r="B100" s="344"/>
      <c r="C100" s="345"/>
      <c r="D100" s="345"/>
      <c r="E100" s="167"/>
      <c r="F100" s="167"/>
      <c r="G100" s="912">
        <f t="shared" si="4"/>
        <v>0</v>
      </c>
      <c r="H100" s="912">
        <f t="shared" si="5"/>
        <v>0</v>
      </c>
    </row>
    <row r="101" spans="1:8" ht="16.5" customHeight="1">
      <c r="A101" s="235" t="s">
        <v>4000</v>
      </c>
      <c r="B101" s="236"/>
      <c r="C101" s="237">
        <f>SUM(C10:C99)</f>
        <v>954</v>
      </c>
      <c r="D101" s="237">
        <f>SUM(D10:D99)</f>
        <v>954</v>
      </c>
      <c r="E101" s="237">
        <f>SUM(E10:E99)</f>
        <v>28326</v>
      </c>
      <c r="F101" s="237">
        <f>SUM(F10:F99)</f>
        <v>28631</v>
      </c>
      <c r="G101" s="912">
        <f t="shared" si="4"/>
        <v>29280</v>
      </c>
      <c r="H101" s="912">
        <f t="shared" si="5"/>
        <v>29585</v>
      </c>
    </row>
    <row r="102" spans="1:8" ht="18.75" customHeight="1">
      <c r="A102" s="1498" t="s">
        <v>4001</v>
      </c>
      <c r="B102" s="1498"/>
      <c r="C102" s="1498"/>
      <c r="D102" s="1498"/>
      <c r="E102" s="1498"/>
      <c r="F102" s="1498"/>
      <c r="G102" s="1498"/>
      <c r="H102" s="1499"/>
    </row>
    <row r="103" spans="1:8" ht="28.5" customHeight="1">
      <c r="A103" s="1448" t="s">
        <v>4050</v>
      </c>
      <c r="B103" s="1448"/>
      <c r="C103" s="1448"/>
      <c r="D103" s="1448"/>
      <c r="E103" s="1448"/>
      <c r="F103" s="1448"/>
      <c r="G103" s="1448"/>
      <c r="H103" s="1489"/>
    </row>
    <row r="104" spans="1:8" ht="15">
      <c r="A104" s="291"/>
      <c r="B104" s="350"/>
      <c r="C104" s="350"/>
      <c r="D104" s="350"/>
      <c r="E104" s="19"/>
      <c r="F104" s="19"/>
      <c r="G104" s="16"/>
      <c r="H104" s="735"/>
    </row>
    <row r="105" spans="1:8">
      <c r="A105" s="12"/>
      <c r="B105" s="12"/>
      <c r="C105" s="12"/>
      <c r="D105" s="12"/>
      <c r="E105" s="12"/>
      <c r="F105" s="12"/>
      <c r="G105" s="12"/>
      <c r="H105" s="736"/>
    </row>
  </sheetData>
  <mergeCells count="8">
    <mergeCell ref="G7:H7"/>
    <mergeCell ref="A102:H102"/>
    <mergeCell ref="A103:H103"/>
    <mergeCell ref="C2:D2"/>
    <mergeCell ref="A7:A8"/>
    <mergeCell ref="B7:B8"/>
    <mergeCell ref="C7:D7"/>
    <mergeCell ref="E7:F7"/>
  </mergeCells>
  <phoneticPr fontId="42" type="noConversion"/>
  <pageMargins left="0.75" right="0.75" top="0.98" bottom="0.98" header="0.51" footer="0.51"/>
  <pageSetup paperSize="9" scale="5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41"/>
  <sheetViews>
    <sheetView topLeftCell="A34" workbookViewId="0">
      <selection activeCell="M22" sqref="M22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7109375" style="11" customWidth="1"/>
    <col min="5" max="6" width="9.7109375" style="11" customWidth="1"/>
    <col min="7" max="7" width="9.85546875" style="11" customWidth="1"/>
    <col min="8" max="8" width="9.7109375" style="11" customWidth="1"/>
    <col min="9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62" t="s">
        <v>7789</v>
      </c>
      <c r="D3" s="102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4100</v>
      </c>
      <c r="D5" s="228"/>
      <c r="E5" s="228"/>
      <c r="F5" s="228"/>
      <c r="G5" s="70"/>
      <c r="H5" s="70"/>
    </row>
    <row r="6" spans="1:8" ht="15.75">
      <c r="A6" s="273"/>
      <c r="B6" s="273"/>
      <c r="C6" s="273" t="s">
        <v>67</v>
      </c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6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36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15.75" customHeight="1">
      <c r="A10" s="47" t="s">
        <v>1159</v>
      </c>
      <c r="B10" s="48" t="s">
        <v>1160</v>
      </c>
      <c r="C10" s="1266">
        <v>8</v>
      </c>
      <c r="D10" s="231">
        <v>8</v>
      </c>
      <c r="E10" s="1259">
        <v>2</v>
      </c>
      <c r="F10" s="96">
        <v>7</v>
      </c>
      <c r="G10" s="397">
        <f t="shared" ref="G10:G43" si="0">C10+E10</f>
        <v>10</v>
      </c>
      <c r="H10" s="397">
        <f t="shared" ref="H10:H43" si="1">D10+F10</f>
        <v>15</v>
      </c>
    </row>
    <row r="11" spans="1:8" ht="30.75" customHeight="1">
      <c r="A11" s="47" t="s">
        <v>1161</v>
      </c>
      <c r="B11" s="48" t="s">
        <v>1162</v>
      </c>
      <c r="C11" s="1259">
        <v>28</v>
      </c>
      <c r="D11" s="96">
        <v>28</v>
      </c>
      <c r="E11" s="1264">
        <v>10</v>
      </c>
      <c r="F11" s="156">
        <v>10</v>
      </c>
      <c r="G11" s="397">
        <f t="shared" si="0"/>
        <v>38</v>
      </c>
      <c r="H11" s="397">
        <f t="shared" si="1"/>
        <v>38</v>
      </c>
    </row>
    <row r="12" spans="1:8" ht="13.5" customHeight="1">
      <c r="A12" s="47" t="s">
        <v>1163</v>
      </c>
      <c r="B12" s="48" t="s">
        <v>1164</v>
      </c>
      <c r="C12" s="1259">
        <v>9</v>
      </c>
      <c r="D12" s="96">
        <v>9</v>
      </c>
      <c r="E12" s="1259"/>
      <c r="F12" s="96"/>
      <c r="G12" s="397">
        <f t="shared" si="0"/>
        <v>9</v>
      </c>
      <c r="H12" s="397">
        <f t="shared" si="1"/>
        <v>9</v>
      </c>
    </row>
    <row r="13" spans="1:8" ht="18.75" customHeight="1">
      <c r="A13" s="47" t="s">
        <v>1165</v>
      </c>
      <c r="B13" s="48" t="s">
        <v>1166</v>
      </c>
      <c r="C13" s="1259"/>
      <c r="D13" s="96"/>
      <c r="E13" s="1264">
        <v>1</v>
      </c>
      <c r="F13" s="156">
        <v>1</v>
      </c>
      <c r="G13" s="397">
        <f t="shared" si="0"/>
        <v>1</v>
      </c>
      <c r="H13" s="397">
        <f t="shared" si="1"/>
        <v>1</v>
      </c>
    </row>
    <row r="14" spans="1:8" ht="15.75" customHeight="1">
      <c r="A14" s="47" t="s">
        <v>1167</v>
      </c>
      <c r="B14" s="48" t="s">
        <v>1168</v>
      </c>
      <c r="C14" s="1259"/>
      <c r="D14" s="96"/>
      <c r="E14" s="1264">
        <v>9</v>
      </c>
      <c r="F14" s="156">
        <v>9</v>
      </c>
      <c r="G14" s="397">
        <f t="shared" si="0"/>
        <v>9</v>
      </c>
      <c r="H14" s="397">
        <f t="shared" si="1"/>
        <v>9</v>
      </c>
    </row>
    <row r="15" spans="1:8" ht="24" customHeight="1">
      <c r="A15" s="47" t="s">
        <v>1169</v>
      </c>
      <c r="B15" s="48" t="s">
        <v>1170</v>
      </c>
      <c r="C15" s="1259"/>
      <c r="D15" s="96"/>
      <c r="E15" s="1264">
        <v>21</v>
      </c>
      <c r="F15" s="156">
        <v>40</v>
      </c>
      <c r="G15" s="397">
        <f t="shared" si="0"/>
        <v>21</v>
      </c>
      <c r="H15" s="397">
        <f t="shared" si="1"/>
        <v>40</v>
      </c>
    </row>
    <row r="16" spans="1:8" ht="24" customHeight="1">
      <c r="A16" s="47" t="s">
        <v>1171</v>
      </c>
      <c r="B16" s="48" t="s">
        <v>1172</v>
      </c>
      <c r="C16" s="1259">
        <v>2</v>
      </c>
      <c r="D16" s="96">
        <v>2</v>
      </c>
      <c r="E16" s="1259"/>
      <c r="F16" s="96"/>
      <c r="G16" s="397">
        <f t="shared" si="0"/>
        <v>2</v>
      </c>
      <c r="H16" s="397">
        <f t="shared" si="1"/>
        <v>2</v>
      </c>
    </row>
    <row r="17" spans="1:8" ht="24" customHeight="1">
      <c r="A17" s="47" t="s">
        <v>1173</v>
      </c>
      <c r="B17" s="48" t="s">
        <v>1174</v>
      </c>
      <c r="C17" s="1259">
        <v>2</v>
      </c>
      <c r="D17" s="96">
        <v>0</v>
      </c>
      <c r="E17" s="1259"/>
      <c r="F17" s="96"/>
      <c r="G17" s="397">
        <f t="shared" si="0"/>
        <v>2</v>
      </c>
      <c r="H17" s="397">
        <f t="shared" si="1"/>
        <v>0</v>
      </c>
    </row>
    <row r="18" spans="1:8" ht="24" customHeight="1">
      <c r="A18" s="47" t="s">
        <v>1175</v>
      </c>
      <c r="B18" s="48" t="s">
        <v>1176</v>
      </c>
      <c r="C18" s="1259"/>
      <c r="D18" s="96"/>
      <c r="E18" s="1259"/>
      <c r="F18" s="96"/>
      <c r="G18" s="397">
        <f t="shared" si="0"/>
        <v>0</v>
      </c>
      <c r="H18" s="397">
        <f t="shared" si="1"/>
        <v>0</v>
      </c>
    </row>
    <row r="19" spans="1:8" ht="24" customHeight="1">
      <c r="A19" s="47" t="s">
        <v>1177</v>
      </c>
      <c r="B19" s="329" t="s">
        <v>1178</v>
      </c>
      <c r="C19" s="1259"/>
      <c r="D19" s="96"/>
      <c r="E19" s="1264">
        <v>3</v>
      </c>
      <c r="F19" s="156">
        <v>3</v>
      </c>
      <c r="G19" s="397">
        <f t="shared" si="0"/>
        <v>3</v>
      </c>
      <c r="H19" s="397">
        <f t="shared" si="1"/>
        <v>3</v>
      </c>
    </row>
    <row r="20" spans="1:8" ht="24" customHeight="1">
      <c r="A20" s="47" t="s">
        <v>1179</v>
      </c>
      <c r="B20" s="329" t="s">
        <v>1180</v>
      </c>
      <c r="C20" s="1259">
        <v>1</v>
      </c>
      <c r="D20" s="96">
        <v>2</v>
      </c>
      <c r="E20" s="1264"/>
      <c r="F20" s="156"/>
      <c r="G20" s="397">
        <f t="shared" si="0"/>
        <v>1</v>
      </c>
      <c r="H20" s="397">
        <f t="shared" si="1"/>
        <v>2</v>
      </c>
    </row>
    <row r="21" spans="1:8" ht="24" customHeight="1">
      <c r="A21" s="47" t="s">
        <v>1181</v>
      </c>
      <c r="B21" s="48" t="s">
        <v>1182</v>
      </c>
      <c r="C21" s="1266"/>
      <c r="D21" s="231"/>
      <c r="E21" s="1259"/>
      <c r="F21" s="96"/>
      <c r="G21" s="397">
        <f t="shared" si="0"/>
        <v>0</v>
      </c>
      <c r="H21" s="397">
        <f t="shared" si="1"/>
        <v>0</v>
      </c>
    </row>
    <row r="22" spans="1:8" ht="24" customHeight="1">
      <c r="A22" s="47" t="s">
        <v>242</v>
      </c>
      <c r="B22" s="329" t="s">
        <v>243</v>
      </c>
      <c r="C22" s="1259"/>
      <c r="D22" s="96"/>
      <c r="E22" s="1259">
        <v>1</v>
      </c>
      <c r="F22" s="96">
        <v>1</v>
      </c>
      <c r="G22" s="397">
        <f t="shared" si="0"/>
        <v>1</v>
      </c>
      <c r="H22" s="397">
        <f t="shared" si="1"/>
        <v>1</v>
      </c>
    </row>
    <row r="23" spans="1:8" ht="24" customHeight="1">
      <c r="A23" s="47" t="s">
        <v>1546</v>
      </c>
      <c r="B23" s="329" t="s">
        <v>244</v>
      </c>
      <c r="C23" s="1259"/>
      <c r="D23" s="96"/>
      <c r="E23" s="1259"/>
      <c r="F23" s="96"/>
      <c r="G23" s="397">
        <f t="shared" si="0"/>
        <v>0</v>
      </c>
      <c r="H23" s="397">
        <f t="shared" si="1"/>
        <v>0</v>
      </c>
    </row>
    <row r="24" spans="1:8" ht="24" customHeight="1">
      <c r="A24" s="47" t="s">
        <v>245</v>
      </c>
      <c r="B24" s="329" t="s">
        <v>246</v>
      </c>
      <c r="C24" s="1259"/>
      <c r="D24" s="96"/>
      <c r="E24" s="1259"/>
      <c r="F24" s="96"/>
      <c r="G24" s="397">
        <f t="shared" si="0"/>
        <v>0</v>
      </c>
      <c r="H24" s="397">
        <f t="shared" si="1"/>
        <v>0</v>
      </c>
    </row>
    <row r="25" spans="1:8" ht="24" customHeight="1">
      <c r="A25" s="47" t="s">
        <v>247</v>
      </c>
      <c r="B25" s="329" t="s">
        <v>248</v>
      </c>
      <c r="C25" s="1259"/>
      <c r="D25" s="96"/>
      <c r="E25" s="1259"/>
      <c r="F25" s="96"/>
      <c r="G25" s="397">
        <f t="shared" si="0"/>
        <v>0</v>
      </c>
      <c r="H25" s="397">
        <f t="shared" si="1"/>
        <v>0</v>
      </c>
    </row>
    <row r="26" spans="1:8" ht="24" customHeight="1">
      <c r="A26" s="47" t="s">
        <v>249</v>
      </c>
      <c r="B26" s="329" t="s">
        <v>250</v>
      </c>
      <c r="C26" s="1259"/>
      <c r="D26" s="96"/>
      <c r="E26" s="1259"/>
      <c r="F26" s="96"/>
      <c r="G26" s="397">
        <f t="shared" si="0"/>
        <v>0</v>
      </c>
      <c r="H26" s="397">
        <f t="shared" si="1"/>
        <v>0</v>
      </c>
    </row>
    <row r="27" spans="1:8" ht="24" customHeight="1">
      <c r="A27" s="47" t="s">
        <v>251</v>
      </c>
      <c r="B27" s="329" t="s">
        <v>252</v>
      </c>
      <c r="C27" s="1259"/>
      <c r="D27" s="96"/>
      <c r="E27" s="1259"/>
      <c r="F27" s="96"/>
      <c r="G27" s="397">
        <f t="shared" si="0"/>
        <v>0</v>
      </c>
      <c r="H27" s="397">
        <f t="shared" si="1"/>
        <v>0</v>
      </c>
    </row>
    <row r="28" spans="1:8" ht="24" customHeight="1">
      <c r="A28" s="47" t="s">
        <v>251</v>
      </c>
      <c r="B28" s="329" t="s">
        <v>253</v>
      </c>
      <c r="C28" s="1259"/>
      <c r="D28" s="96"/>
      <c r="E28" s="1259"/>
      <c r="F28" s="96"/>
      <c r="G28" s="397">
        <f t="shared" si="0"/>
        <v>0</v>
      </c>
      <c r="H28" s="397">
        <f t="shared" si="1"/>
        <v>0</v>
      </c>
    </row>
    <row r="29" spans="1:8" ht="24" customHeight="1">
      <c r="A29" s="47" t="s">
        <v>255</v>
      </c>
      <c r="B29" s="329" t="s">
        <v>256</v>
      </c>
      <c r="C29" s="1259"/>
      <c r="D29" s="96"/>
      <c r="E29" s="1259"/>
      <c r="F29" s="96"/>
      <c r="G29" s="397">
        <f t="shared" si="0"/>
        <v>0</v>
      </c>
      <c r="H29" s="397">
        <f t="shared" si="1"/>
        <v>0</v>
      </c>
    </row>
    <row r="30" spans="1:8" ht="24" customHeight="1">
      <c r="A30" s="47" t="s">
        <v>203</v>
      </c>
      <c r="B30" s="329" t="s">
        <v>204</v>
      </c>
      <c r="C30" s="1259"/>
      <c r="D30" s="96"/>
      <c r="E30" s="1264">
        <v>4</v>
      </c>
      <c r="F30" s="156">
        <v>10</v>
      </c>
      <c r="G30" s="397">
        <f t="shared" si="0"/>
        <v>4</v>
      </c>
      <c r="H30" s="397">
        <f t="shared" si="1"/>
        <v>10</v>
      </c>
    </row>
    <row r="31" spans="1:8" ht="24" customHeight="1">
      <c r="A31" s="47" t="s">
        <v>279</v>
      </c>
      <c r="B31" s="329" t="s">
        <v>4345</v>
      </c>
      <c r="C31" s="1259"/>
      <c r="D31" s="96"/>
      <c r="E31" s="1264"/>
      <c r="F31" s="156"/>
      <c r="G31" s="397">
        <f t="shared" si="0"/>
        <v>0</v>
      </c>
      <c r="H31" s="397">
        <f t="shared" si="1"/>
        <v>0</v>
      </c>
    </row>
    <row r="32" spans="1:8" ht="36.75" customHeight="1">
      <c r="A32" s="47" t="s">
        <v>1547</v>
      </c>
      <c r="B32" s="329" t="s">
        <v>1548</v>
      </c>
      <c r="C32" s="1259"/>
      <c r="D32" s="96"/>
      <c r="E32" s="1264"/>
      <c r="F32" s="156"/>
      <c r="G32" s="397">
        <f t="shared" si="0"/>
        <v>0</v>
      </c>
      <c r="H32" s="397">
        <f t="shared" si="1"/>
        <v>0</v>
      </c>
    </row>
    <row r="33" spans="1:8" ht="13.5" customHeight="1">
      <c r="A33" s="47" t="s">
        <v>6118</v>
      </c>
      <c r="B33" s="329" t="s">
        <v>6119</v>
      </c>
      <c r="C33" s="1259"/>
      <c r="D33" s="96"/>
      <c r="E33" s="1264">
        <v>1</v>
      </c>
      <c r="F33" s="156">
        <v>1</v>
      </c>
      <c r="G33" s="397">
        <f t="shared" si="0"/>
        <v>1</v>
      </c>
      <c r="H33" s="397">
        <f t="shared" si="1"/>
        <v>1</v>
      </c>
    </row>
    <row r="34" spans="1:8" ht="15" customHeight="1">
      <c r="A34" s="47" t="s">
        <v>1185</v>
      </c>
      <c r="B34" s="329" t="s">
        <v>4894</v>
      </c>
      <c r="C34" s="1259"/>
      <c r="D34" s="96"/>
      <c r="E34" s="1264"/>
      <c r="F34" s="156"/>
      <c r="G34" s="397">
        <f t="shared" si="0"/>
        <v>0</v>
      </c>
      <c r="H34" s="397">
        <f t="shared" si="1"/>
        <v>0</v>
      </c>
    </row>
    <row r="35" spans="1:8" ht="15" customHeight="1">
      <c r="A35" s="47" t="s">
        <v>1189</v>
      </c>
      <c r="B35" s="329" t="s">
        <v>1190</v>
      </c>
      <c r="C35" s="1259"/>
      <c r="D35" s="96"/>
      <c r="E35" s="1264"/>
      <c r="F35" s="156"/>
      <c r="G35" s="397">
        <f t="shared" si="0"/>
        <v>0</v>
      </c>
      <c r="H35" s="397">
        <f t="shared" si="1"/>
        <v>0</v>
      </c>
    </row>
    <row r="36" spans="1:8" ht="15" customHeight="1">
      <c r="A36" s="47" t="s">
        <v>4988</v>
      </c>
      <c r="B36" s="329" t="s">
        <v>5053</v>
      </c>
      <c r="C36" s="1259"/>
      <c r="D36" s="96"/>
      <c r="E36" s="1264"/>
      <c r="F36" s="156"/>
      <c r="G36" s="397">
        <f t="shared" si="0"/>
        <v>0</v>
      </c>
      <c r="H36" s="397">
        <f t="shared" si="1"/>
        <v>0</v>
      </c>
    </row>
    <row r="37" spans="1:8" ht="15" customHeight="1">
      <c r="A37" s="47" t="s">
        <v>4994</v>
      </c>
      <c r="B37" s="329" t="s">
        <v>5054</v>
      </c>
      <c r="C37" s="1259"/>
      <c r="D37" s="96"/>
      <c r="E37" s="1264"/>
      <c r="F37" s="156"/>
      <c r="G37" s="397">
        <f t="shared" si="0"/>
        <v>0</v>
      </c>
      <c r="H37" s="397">
        <f t="shared" si="1"/>
        <v>0</v>
      </c>
    </row>
    <row r="38" spans="1:8" ht="15" customHeight="1">
      <c r="A38" s="47" t="s">
        <v>7128</v>
      </c>
      <c r="B38" s="329" t="s">
        <v>7129</v>
      </c>
      <c r="C38" s="1259"/>
      <c r="D38" s="96"/>
      <c r="E38" s="1264">
        <v>1</v>
      </c>
      <c r="F38" s="898">
        <v>1</v>
      </c>
      <c r="G38" s="397">
        <f t="shared" si="0"/>
        <v>1</v>
      </c>
      <c r="H38" s="397">
        <f t="shared" si="1"/>
        <v>1</v>
      </c>
    </row>
    <row r="39" spans="1:8" ht="15" customHeight="1">
      <c r="A39" s="47" t="s">
        <v>7412</v>
      </c>
      <c r="B39" s="329" t="s">
        <v>7413</v>
      </c>
      <c r="C39" s="1259">
        <v>1</v>
      </c>
      <c r="D39" s="96">
        <v>1</v>
      </c>
      <c r="E39" s="1264"/>
      <c r="F39" s="1133"/>
      <c r="G39" s="397">
        <f t="shared" si="0"/>
        <v>1</v>
      </c>
      <c r="H39" s="397">
        <f t="shared" si="1"/>
        <v>1</v>
      </c>
    </row>
    <row r="40" spans="1:8" ht="15" customHeight="1">
      <c r="A40" s="47"/>
      <c r="B40" s="329"/>
      <c r="C40" s="1259"/>
      <c r="D40" s="96"/>
      <c r="E40" s="1264"/>
      <c r="F40" s="1133"/>
      <c r="G40" s="397">
        <f t="shared" si="0"/>
        <v>0</v>
      </c>
      <c r="H40" s="397">
        <f t="shared" si="1"/>
        <v>0</v>
      </c>
    </row>
    <row r="41" spans="1:8" ht="15" customHeight="1">
      <c r="A41" s="47"/>
      <c r="B41" s="329"/>
      <c r="C41" s="1259"/>
      <c r="D41" s="96"/>
      <c r="E41" s="1264"/>
      <c r="F41" s="1133"/>
      <c r="G41" s="397">
        <f t="shared" si="0"/>
        <v>0</v>
      </c>
      <c r="H41" s="397">
        <f t="shared" si="1"/>
        <v>0</v>
      </c>
    </row>
    <row r="42" spans="1:8" ht="14.25" customHeight="1">
      <c r="A42" s="47"/>
      <c r="B42" s="329"/>
      <c r="C42" s="1259"/>
      <c r="D42" s="96"/>
      <c r="E42" s="1264"/>
      <c r="F42" s="156"/>
      <c r="G42" s="397">
        <f t="shared" si="0"/>
        <v>0</v>
      </c>
      <c r="H42" s="397">
        <f t="shared" si="1"/>
        <v>0</v>
      </c>
    </row>
    <row r="43" spans="1:8" ht="18" customHeight="1">
      <c r="A43" s="334" t="s">
        <v>4459</v>
      </c>
      <c r="B43" s="335"/>
      <c r="C43" s="246">
        <f>SUM(C10:C42)</f>
        <v>51</v>
      </c>
      <c r="D43" s="246">
        <f>SUM(D10:D42)</f>
        <v>50</v>
      </c>
      <c r="E43" s="246">
        <f>SUM(E10:E42)</f>
        <v>53</v>
      </c>
      <c r="F43" s="246">
        <f>SUM(F10:F42)</f>
        <v>83</v>
      </c>
      <c r="G43" s="397">
        <f t="shared" si="0"/>
        <v>104</v>
      </c>
      <c r="H43" s="397">
        <f t="shared" si="1"/>
        <v>133</v>
      </c>
    </row>
    <row r="44" spans="1:8" ht="36" customHeight="1">
      <c r="A44" s="399"/>
      <c r="B44" s="354" t="s">
        <v>4460</v>
      </c>
      <c r="C44" s="1500"/>
      <c r="D44" s="1500"/>
      <c r="E44" s="1500"/>
      <c r="F44" s="1500"/>
      <c r="G44" s="1500"/>
      <c r="H44" s="1501"/>
    </row>
    <row r="45" spans="1:8">
      <c r="A45" s="47" t="s">
        <v>1183</v>
      </c>
      <c r="B45" s="48" t="s">
        <v>1184</v>
      </c>
      <c r="C45" s="1266">
        <v>5703</v>
      </c>
      <c r="D45" s="231">
        <v>5703</v>
      </c>
      <c r="E45" s="232">
        <v>144</v>
      </c>
      <c r="F45" s="232">
        <v>144</v>
      </c>
      <c r="G45" s="146">
        <f t="shared" ref="G45:G76" si="2">C45+E45</f>
        <v>5847</v>
      </c>
      <c r="H45" s="146">
        <f t="shared" ref="H45:H76" si="3">D45+F45</f>
        <v>5847</v>
      </c>
    </row>
    <row r="46" spans="1:8" ht="25.5">
      <c r="A46" s="47" t="s">
        <v>1185</v>
      </c>
      <c r="B46" s="48" t="s">
        <v>1186</v>
      </c>
      <c r="C46" s="1266">
        <v>250</v>
      </c>
      <c r="D46" s="231">
        <v>250</v>
      </c>
      <c r="E46" s="1259"/>
      <c r="F46" s="96"/>
      <c r="G46" s="912">
        <f t="shared" si="2"/>
        <v>250</v>
      </c>
      <c r="H46" s="912">
        <f t="shared" si="3"/>
        <v>250</v>
      </c>
    </row>
    <row r="47" spans="1:8" ht="25.5">
      <c r="A47" s="47" t="s">
        <v>1181</v>
      </c>
      <c r="B47" s="48" t="s">
        <v>1182</v>
      </c>
      <c r="C47" s="1266">
        <v>8</v>
      </c>
      <c r="D47" s="231">
        <v>8</v>
      </c>
      <c r="E47" s="1259"/>
      <c r="F47" s="96"/>
      <c r="G47" s="912">
        <f t="shared" si="2"/>
        <v>8</v>
      </c>
      <c r="H47" s="912">
        <f t="shared" si="3"/>
        <v>8</v>
      </c>
    </row>
    <row r="48" spans="1:8">
      <c r="A48" s="47" t="s">
        <v>100</v>
      </c>
      <c r="B48" s="48" t="s">
        <v>101</v>
      </c>
      <c r="C48" s="1266">
        <v>6930</v>
      </c>
      <c r="D48" s="231">
        <v>6930</v>
      </c>
      <c r="E48" s="232">
        <v>748</v>
      </c>
      <c r="F48" s="232">
        <v>748</v>
      </c>
      <c r="G48" s="912">
        <f t="shared" si="2"/>
        <v>7678</v>
      </c>
      <c r="H48" s="912">
        <f t="shared" si="3"/>
        <v>7678</v>
      </c>
    </row>
    <row r="49" spans="1:8">
      <c r="A49" s="47" t="s">
        <v>1187</v>
      </c>
      <c r="B49" s="48" t="s">
        <v>1188</v>
      </c>
      <c r="C49" s="1266"/>
      <c r="D49" s="231"/>
      <c r="E49" s="232"/>
      <c r="F49" s="232"/>
      <c r="G49" s="912">
        <f t="shared" si="2"/>
        <v>0</v>
      </c>
      <c r="H49" s="912">
        <f t="shared" si="3"/>
        <v>0</v>
      </c>
    </row>
    <row r="50" spans="1:8">
      <c r="A50" s="47" t="s">
        <v>1189</v>
      </c>
      <c r="B50" s="48" t="s">
        <v>1190</v>
      </c>
      <c r="C50" s="1266">
        <v>38</v>
      </c>
      <c r="D50" s="231">
        <v>50</v>
      </c>
      <c r="E50" s="1259"/>
      <c r="F50" s="96"/>
      <c r="G50" s="912">
        <f t="shared" si="2"/>
        <v>38</v>
      </c>
      <c r="H50" s="912">
        <f t="shared" si="3"/>
        <v>50</v>
      </c>
    </row>
    <row r="51" spans="1:8">
      <c r="A51" s="47" t="s">
        <v>1191</v>
      </c>
      <c r="B51" s="48" t="s">
        <v>1192</v>
      </c>
      <c r="C51" s="1266">
        <v>3</v>
      </c>
      <c r="D51" s="231">
        <v>30</v>
      </c>
      <c r="E51" s="1259"/>
      <c r="F51" s="96"/>
      <c r="G51" s="912">
        <f t="shared" si="2"/>
        <v>3</v>
      </c>
      <c r="H51" s="912">
        <f t="shared" si="3"/>
        <v>30</v>
      </c>
    </row>
    <row r="52" spans="1:8">
      <c r="A52" s="47" t="s">
        <v>911</v>
      </c>
      <c r="B52" s="48" t="s">
        <v>912</v>
      </c>
      <c r="C52" s="1266"/>
      <c r="D52" s="231"/>
      <c r="E52" s="1259"/>
      <c r="F52" s="96"/>
      <c r="G52" s="912">
        <f t="shared" si="2"/>
        <v>0</v>
      </c>
      <c r="H52" s="912">
        <f t="shared" si="3"/>
        <v>0</v>
      </c>
    </row>
    <row r="53" spans="1:8">
      <c r="A53" s="47" t="s">
        <v>314</v>
      </c>
      <c r="B53" s="48" t="s">
        <v>1193</v>
      </c>
      <c r="C53" s="1266"/>
      <c r="D53" s="231"/>
      <c r="E53" s="1259"/>
      <c r="F53" s="96"/>
      <c r="G53" s="912">
        <f t="shared" si="2"/>
        <v>0</v>
      </c>
      <c r="H53" s="912">
        <f t="shared" si="3"/>
        <v>0</v>
      </c>
    </row>
    <row r="54" spans="1:8" ht="25.5">
      <c r="A54" s="47" t="s">
        <v>332</v>
      </c>
      <c r="B54" s="48" t="s">
        <v>1194</v>
      </c>
      <c r="C54" s="1266"/>
      <c r="D54" s="231"/>
      <c r="E54" s="1265"/>
      <c r="F54" s="146"/>
      <c r="G54" s="912">
        <f t="shared" si="2"/>
        <v>0</v>
      </c>
      <c r="H54" s="912">
        <f t="shared" si="3"/>
        <v>0</v>
      </c>
    </row>
    <row r="55" spans="1:8" ht="25.5">
      <c r="A55" s="47" t="s">
        <v>1441</v>
      </c>
      <c r="B55" s="48" t="s">
        <v>1195</v>
      </c>
      <c r="C55" s="1266"/>
      <c r="D55" s="231"/>
      <c r="E55" s="1265"/>
      <c r="F55" s="146"/>
      <c r="G55" s="912">
        <f t="shared" si="2"/>
        <v>0</v>
      </c>
      <c r="H55" s="912">
        <f t="shared" si="3"/>
        <v>0</v>
      </c>
    </row>
    <row r="56" spans="1:8">
      <c r="A56" s="47" t="s">
        <v>315</v>
      </c>
      <c r="B56" s="48" t="s">
        <v>1196</v>
      </c>
      <c r="C56" s="1266">
        <v>62</v>
      </c>
      <c r="D56" s="231">
        <v>62</v>
      </c>
      <c r="E56" s="1259"/>
      <c r="F56" s="96"/>
      <c r="G56" s="912">
        <f t="shared" si="2"/>
        <v>62</v>
      </c>
      <c r="H56" s="912">
        <f t="shared" si="3"/>
        <v>62</v>
      </c>
    </row>
    <row r="57" spans="1:8">
      <c r="A57" s="47" t="s">
        <v>316</v>
      </c>
      <c r="B57" s="48" t="s">
        <v>1197</v>
      </c>
      <c r="C57" s="1266">
        <v>63</v>
      </c>
      <c r="D57" s="231">
        <v>63</v>
      </c>
      <c r="E57" s="1259"/>
      <c r="F57" s="96"/>
      <c r="G57" s="912">
        <f t="shared" si="2"/>
        <v>63</v>
      </c>
      <c r="H57" s="912">
        <f t="shared" si="3"/>
        <v>63</v>
      </c>
    </row>
    <row r="58" spans="1:8">
      <c r="A58" s="47" t="s">
        <v>317</v>
      </c>
      <c r="B58" s="48" t="s">
        <v>1198</v>
      </c>
      <c r="C58" s="1266">
        <v>62</v>
      </c>
      <c r="D58" s="231">
        <v>62</v>
      </c>
      <c r="E58" s="1259"/>
      <c r="F58" s="96"/>
      <c r="G58" s="912">
        <f t="shared" si="2"/>
        <v>62</v>
      </c>
      <c r="H58" s="912">
        <f t="shared" si="3"/>
        <v>62</v>
      </c>
    </row>
    <row r="59" spans="1:8" ht="25.5">
      <c r="A59" s="47" t="s">
        <v>318</v>
      </c>
      <c r="B59" s="48" t="s">
        <v>1199</v>
      </c>
      <c r="C59" s="1266">
        <v>63</v>
      </c>
      <c r="D59" s="231">
        <v>63</v>
      </c>
      <c r="E59" s="1259"/>
      <c r="F59" s="96"/>
      <c r="G59" s="912">
        <f t="shared" si="2"/>
        <v>63</v>
      </c>
      <c r="H59" s="912">
        <f t="shared" si="3"/>
        <v>63</v>
      </c>
    </row>
    <row r="60" spans="1:8">
      <c r="A60" s="47" t="s">
        <v>319</v>
      </c>
      <c r="B60" s="48" t="s">
        <v>1200</v>
      </c>
      <c r="C60" s="1266">
        <v>61</v>
      </c>
      <c r="D60" s="231">
        <v>61</v>
      </c>
      <c r="E60" s="1259"/>
      <c r="F60" s="96"/>
      <c r="G60" s="912">
        <f t="shared" si="2"/>
        <v>61</v>
      </c>
      <c r="H60" s="912">
        <f t="shared" si="3"/>
        <v>61</v>
      </c>
    </row>
    <row r="61" spans="1:8" ht="38.25">
      <c r="A61" s="47" t="s">
        <v>320</v>
      </c>
      <c r="B61" s="48" t="s">
        <v>1201</v>
      </c>
      <c r="C61" s="1266">
        <v>59</v>
      </c>
      <c r="D61" s="231">
        <v>59</v>
      </c>
      <c r="E61" s="1259"/>
      <c r="F61" s="96"/>
      <c r="G61" s="912">
        <f t="shared" si="2"/>
        <v>59</v>
      </c>
      <c r="H61" s="912">
        <f t="shared" si="3"/>
        <v>59</v>
      </c>
    </row>
    <row r="62" spans="1:8">
      <c r="A62" s="47" t="s">
        <v>321</v>
      </c>
      <c r="B62" s="48" t="s">
        <v>1202</v>
      </c>
      <c r="C62" s="1266"/>
      <c r="D62" s="231"/>
      <c r="E62" s="1259"/>
      <c r="F62" s="96"/>
      <c r="G62" s="912">
        <f t="shared" si="2"/>
        <v>0</v>
      </c>
      <c r="H62" s="912">
        <f t="shared" si="3"/>
        <v>0</v>
      </c>
    </row>
    <row r="63" spans="1:8">
      <c r="A63" s="47" t="s">
        <v>322</v>
      </c>
      <c r="B63" s="48" t="s">
        <v>1203</v>
      </c>
      <c r="C63" s="1266"/>
      <c r="D63" s="231"/>
      <c r="E63" s="1259"/>
      <c r="F63" s="96"/>
      <c r="G63" s="912">
        <f t="shared" si="2"/>
        <v>0</v>
      </c>
      <c r="H63" s="912">
        <f t="shared" si="3"/>
        <v>0</v>
      </c>
    </row>
    <row r="64" spans="1:8">
      <c r="A64" s="47" t="s">
        <v>323</v>
      </c>
      <c r="B64" s="48" t="s">
        <v>1204</v>
      </c>
      <c r="C64" s="1266"/>
      <c r="D64" s="231"/>
      <c r="E64" s="1259"/>
      <c r="F64" s="96"/>
      <c r="G64" s="912">
        <f t="shared" si="2"/>
        <v>0</v>
      </c>
      <c r="H64" s="912">
        <f t="shared" si="3"/>
        <v>0</v>
      </c>
    </row>
    <row r="65" spans="1:8" ht="25.5">
      <c r="A65" s="47" t="s">
        <v>325</v>
      </c>
      <c r="B65" s="48" t="s">
        <v>1205</v>
      </c>
      <c r="C65" s="1266">
        <v>669</v>
      </c>
      <c r="D65" s="231">
        <v>669</v>
      </c>
      <c r="E65" s="1259"/>
      <c r="F65" s="96"/>
      <c r="G65" s="912">
        <f t="shared" si="2"/>
        <v>669</v>
      </c>
      <c r="H65" s="912">
        <f t="shared" si="3"/>
        <v>669</v>
      </c>
    </row>
    <row r="66" spans="1:8" ht="25.5">
      <c r="A66" s="47" t="s">
        <v>326</v>
      </c>
      <c r="B66" s="48" t="s">
        <v>1206</v>
      </c>
      <c r="C66" s="1266">
        <v>7</v>
      </c>
      <c r="D66" s="231">
        <v>7</v>
      </c>
      <c r="E66" s="1259"/>
      <c r="F66" s="96"/>
      <c r="G66" s="912">
        <f t="shared" si="2"/>
        <v>7</v>
      </c>
      <c r="H66" s="912">
        <f t="shared" si="3"/>
        <v>7</v>
      </c>
    </row>
    <row r="67" spans="1:8">
      <c r="A67" s="47" t="s">
        <v>327</v>
      </c>
      <c r="B67" s="48" t="s">
        <v>1207</v>
      </c>
      <c r="C67" s="1266"/>
      <c r="D67" s="231"/>
      <c r="E67" s="1259"/>
      <c r="F67" s="96"/>
      <c r="G67" s="912">
        <f t="shared" si="2"/>
        <v>0</v>
      </c>
      <c r="H67" s="912">
        <f t="shared" si="3"/>
        <v>0</v>
      </c>
    </row>
    <row r="68" spans="1:8">
      <c r="A68" s="47" t="s">
        <v>328</v>
      </c>
      <c r="B68" s="48" t="s">
        <v>1208</v>
      </c>
      <c r="C68" s="1266"/>
      <c r="D68" s="231"/>
      <c r="E68" s="1259"/>
      <c r="F68" s="96"/>
      <c r="G68" s="912">
        <f t="shared" si="2"/>
        <v>0</v>
      </c>
      <c r="H68" s="912">
        <f t="shared" si="3"/>
        <v>0</v>
      </c>
    </row>
    <row r="69" spans="1:8">
      <c r="A69" s="47" t="s">
        <v>329</v>
      </c>
      <c r="B69" s="48" t="s">
        <v>1209</v>
      </c>
      <c r="C69" s="1266"/>
      <c r="D69" s="231"/>
      <c r="E69" s="1259"/>
      <c r="F69" s="96"/>
      <c r="G69" s="912">
        <f t="shared" si="2"/>
        <v>0</v>
      </c>
      <c r="H69" s="912">
        <f t="shared" si="3"/>
        <v>0</v>
      </c>
    </row>
    <row r="70" spans="1:8" ht="25.5">
      <c r="A70" s="47" t="s">
        <v>330</v>
      </c>
      <c r="B70" s="48" t="s">
        <v>1210</v>
      </c>
      <c r="C70" s="1266"/>
      <c r="D70" s="231"/>
      <c r="E70" s="1259"/>
      <c r="F70" s="96"/>
      <c r="G70" s="912">
        <f t="shared" si="2"/>
        <v>0</v>
      </c>
      <c r="H70" s="912">
        <f t="shared" si="3"/>
        <v>0</v>
      </c>
    </row>
    <row r="71" spans="1:8">
      <c r="A71" s="47" t="s">
        <v>1211</v>
      </c>
      <c r="B71" s="48" t="s">
        <v>1212</v>
      </c>
      <c r="C71" s="1266">
        <v>4455</v>
      </c>
      <c r="D71" s="231">
        <v>4455</v>
      </c>
      <c r="E71" s="232">
        <v>264</v>
      </c>
      <c r="F71" s="232">
        <v>264</v>
      </c>
      <c r="G71" s="912">
        <f t="shared" si="2"/>
        <v>4719</v>
      </c>
      <c r="H71" s="912">
        <f t="shared" si="3"/>
        <v>4719</v>
      </c>
    </row>
    <row r="72" spans="1:8">
      <c r="A72" s="47" t="s">
        <v>1108</v>
      </c>
      <c r="B72" s="48" t="s">
        <v>1109</v>
      </c>
      <c r="C72" s="1266">
        <v>4293</v>
      </c>
      <c r="D72" s="231">
        <v>4293</v>
      </c>
      <c r="E72" s="232">
        <v>1053</v>
      </c>
      <c r="F72" s="232">
        <v>1053</v>
      </c>
      <c r="G72" s="912">
        <f t="shared" si="2"/>
        <v>5346</v>
      </c>
      <c r="H72" s="912">
        <f t="shared" si="3"/>
        <v>5346</v>
      </c>
    </row>
    <row r="73" spans="1:8" ht="25.5">
      <c r="A73" s="47" t="s">
        <v>1213</v>
      </c>
      <c r="B73" s="48" t="s">
        <v>1214</v>
      </c>
      <c r="C73" s="1266">
        <v>27</v>
      </c>
      <c r="D73" s="231">
        <v>27</v>
      </c>
      <c r="E73" s="232">
        <v>2</v>
      </c>
      <c r="F73" s="232">
        <v>2</v>
      </c>
      <c r="G73" s="912">
        <f t="shared" si="2"/>
        <v>29</v>
      </c>
      <c r="H73" s="912">
        <f t="shared" si="3"/>
        <v>29</v>
      </c>
    </row>
    <row r="74" spans="1:8">
      <c r="A74" s="47" t="s">
        <v>1215</v>
      </c>
      <c r="B74" s="48" t="s">
        <v>1216</v>
      </c>
      <c r="C74" s="1266">
        <v>6502</v>
      </c>
      <c r="D74" s="231">
        <v>6502</v>
      </c>
      <c r="E74" s="232">
        <v>284</v>
      </c>
      <c r="F74" s="232">
        <v>284</v>
      </c>
      <c r="G74" s="912">
        <f t="shared" si="2"/>
        <v>6786</v>
      </c>
      <c r="H74" s="912">
        <f t="shared" si="3"/>
        <v>6786</v>
      </c>
    </row>
    <row r="75" spans="1:8" ht="25.5">
      <c r="A75" s="47" t="s">
        <v>1217</v>
      </c>
      <c r="B75" s="48" t="s">
        <v>1218</v>
      </c>
      <c r="C75" s="1266">
        <v>6954</v>
      </c>
      <c r="D75" s="231">
        <v>6954</v>
      </c>
      <c r="E75" s="232">
        <v>152</v>
      </c>
      <c r="F75" s="232">
        <v>152</v>
      </c>
      <c r="G75" s="912">
        <f t="shared" si="2"/>
        <v>7106</v>
      </c>
      <c r="H75" s="912">
        <f t="shared" si="3"/>
        <v>7106</v>
      </c>
    </row>
    <row r="76" spans="1:8">
      <c r="A76" s="47" t="s">
        <v>1219</v>
      </c>
      <c r="B76" s="48" t="s">
        <v>200</v>
      </c>
      <c r="C76" s="1266">
        <v>407</v>
      </c>
      <c r="D76" s="231">
        <v>407</v>
      </c>
      <c r="E76" s="232">
        <v>450</v>
      </c>
      <c r="F76" s="232">
        <v>450</v>
      </c>
      <c r="G76" s="912">
        <f t="shared" si="2"/>
        <v>857</v>
      </c>
      <c r="H76" s="912">
        <f t="shared" si="3"/>
        <v>857</v>
      </c>
    </row>
    <row r="77" spans="1:8" ht="38.25">
      <c r="A77" s="47" t="s">
        <v>2309</v>
      </c>
      <c r="B77" s="48" t="s">
        <v>201</v>
      </c>
      <c r="C77" s="1266">
        <v>5219</v>
      </c>
      <c r="D77" s="231">
        <v>5219</v>
      </c>
      <c r="E77" s="1259">
        <v>1049</v>
      </c>
      <c r="F77" s="96">
        <v>1049</v>
      </c>
      <c r="G77" s="912">
        <f t="shared" ref="G77:G108" si="4">C77+E77</f>
        <v>6268</v>
      </c>
      <c r="H77" s="912">
        <f t="shared" ref="H77:H108" si="5">D77+F77</f>
        <v>6268</v>
      </c>
    </row>
    <row r="78" spans="1:8">
      <c r="A78" s="47" t="s">
        <v>331</v>
      </c>
      <c r="B78" s="329" t="s">
        <v>202</v>
      </c>
      <c r="C78" s="1266"/>
      <c r="D78" s="231"/>
      <c r="E78" s="1259"/>
      <c r="F78" s="96"/>
      <c r="G78" s="912">
        <f t="shared" si="4"/>
        <v>0</v>
      </c>
      <c r="H78" s="912">
        <f t="shared" si="5"/>
        <v>0</v>
      </c>
    </row>
    <row r="79" spans="1:8" ht="25.5">
      <c r="A79" s="47" t="s">
        <v>205</v>
      </c>
      <c r="B79" s="329" t="s">
        <v>206</v>
      </c>
      <c r="C79" s="1259"/>
      <c r="D79" s="96"/>
      <c r="E79" s="1264">
        <v>3</v>
      </c>
      <c r="F79" s="156">
        <v>3</v>
      </c>
      <c r="G79" s="912">
        <f t="shared" si="4"/>
        <v>3</v>
      </c>
      <c r="H79" s="912">
        <f t="shared" si="5"/>
        <v>3</v>
      </c>
    </row>
    <row r="80" spans="1:8">
      <c r="A80" s="47" t="s">
        <v>2722</v>
      </c>
      <c r="B80" s="329" t="s">
        <v>2723</v>
      </c>
      <c r="C80" s="1266">
        <v>2</v>
      </c>
      <c r="D80" s="231">
        <v>2</v>
      </c>
      <c r="E80" s="1264">
        <v>109</v>
      </c>
      <c r="F80" s="156">
        <v>109</v>
      </c>
      <c r="G80" s="912">
        <f t="shared" si="4"/>
        <v>111</v>
      </c>
      <c r="H80" s="912">
        <f t="shared" si="5"/>
        <v>111</v>
      </c>
    </row>
    <row r="81" spans="1:8">
      <c r="A81" s="47" t="s">
        <v>5984</v>
      </c>
      <c r="B81" s="329" t="s">
        <v>207</v>
      </c>
      <c r="C81" s="1259"/>
      <c r="D81" s="96"/>
      <c r="E81" s="1264">
        <v>1</v>
      </c>
      <c r="F81" s="1193">
        <v>1</v>
      </c>
      <c r="G81" s="912">
        <f t="shared" si="4"/>
        <v>1</v>
      </c>
      <c r="H81" s="912">
        <f t="shared" si="5"/>
        <v>1</v>
      </c>
    </row>
    <row r="82" spans="1:8">
      <c r="A82" s="47" t="s">
        <v>6006</v>
      </c>
      <c r="B82" s="329" t="s">
        <v>6007</v>
      </c>
      <c r="C82" s="1259"/>
      <c r="D82" s="96"/>
      <c r="E82" s="1264">
        <v>4</v>
      </c>
      <c r="F82" s="156">
        <v>4</v>
      </c>
      <c r="G82" s="912">
        <f t="shared" si="4"/>
        <v>4</v>
      </c>
      <c r="H82" s="912">
        <f t="shared" si="5"/>
        <v>4</v>
      </c>
    </row>
    <row r="83" spans="1:8">
      <c r="A83" s="47" t="s">
        <v>1008</v>
      </c>
      <c r="B83" s="329" t="s">
        <v>208</v>
      </c>
      <c r="C83" s="1259">
        <v>3</v>
      </c>
      <c r="D83" s="96">
        <v>3</v>
      </c>
      <c r="E83" s="1264">
        <v>3</v>
      </c>
      <c r="F83" s="156">
        <v>3</v>
      </c>
      <c r="G83" s="912">
        <f t="shared" si="4"/>
        <v>6</v>
      </c>
      <c r="H83" s="912">
        <f t="shared" si="5"/>
        <v>6</v>
      </c>
    </row>
    <row r="84" spans="1:8">
      <c r="A84" s="47" t="s">
        <v>5982</v>
      </c>
      <c r="B84" s="48" t="s">
        <v>5983</v>
      </c>
      <c r="C84" s="1259"/>
      <c r="D84" s="96"/>
      <c r="E84" s="1264">
        <v>140</v>
      </c>
      <c r="F84" s="156">
        <v>140</v>
      </c>
      <c r="G84" s="912">
        <f t="shared" si="4"/>
        <v>140</v>
      </c>
      <c r="H84" s="912">
        <f t="shared" si="5"/>
        <v>140</v>
      </c>
    </row>
    <row r="85" spans="1:8" ht="25.5">
      <c r="A85" s="47" t="s">
        <v>209</v>
      </c>
      <c r="B85" s="329" t="s">
        <v>1251</v>
      </c>
      <c r="C85" s="1259"/>
      <c r="D85" s="96"/>
      <c r="E85" s="1264"/>
      <c r="F85" s="156"/>
      <c r="G85" s="912">
        <f t="shared" si="4"/>
        <v>0</v>
      </c>
      <c r="H85" s="912">
        <f t="shared" si="5"/>
        <v>0</v>
      </c>
    </row>
    <row r="86" spans="1:8" ht="25.5">
      <c r="A86" s="47" t="s">
        <v>134</v>
      </c>
      <c r="B86" s="329" t="s">
        <v>4070</v>
      </c>
      <c r="C86" s="1259"/>
      <c r="D86" s="96"/>
      <c r="E86" s="1264">
        <v>1</v>
      </c>
      <c r="F86" s="156">
        <v>10</v>
      </c>
      <c r="G86" s="912">
        <f t="shared" si="4"/>
        <v>1</v>
      </c>
      <c r="H86" s="912">
        <f t="shared" si="5"/>
        <v>10</v>
      </c>
    </row>
    <row r="87" spans="1:8">
      <c r="A87" s="47" t="s">
        <v>4465</v>
      </c>
      <c r="B87" s="329" t="s">
        <v>4466</v>
      </c>
      <c r="C87" s="1259"/>
      <c r="D87" s="96"/>
      <c r="E87" s="1264"/>
      <c r="F87" s="156"/>
      <c r="G87" s="912">
        <f t="shared" si="4"/>
        <v>0</v>
      </c>
      <c r="H87" s="912">
        <f t="shared" si="5"/>
        <v>0</v>
      </c>
    </row>
    <row r="88" spans="1:8">
      <c r="A88" s="47" t="s">
        <v>1252</v>
      </c>
      <c r="B88" s="329" t="s">
        <v>1253</v>
      </c>
      <c r="C88" s="1259">
        <v>57</v>
      </c>
      <c r="D88" s="96">
        <v>57</v>
      </c>
      <c r="E88" s="1264">
        <v>107</v>
      </c>
      <c r="F88" s="156">
        <v>107</v>
      </c>
      <c r="G88" s="912">
        <f t="shared" si="4"/>
        <v>164</v>
      </c>
      <c r="H88" s="912">
        <f t="shared" si="5"/>
        <v>164</v>
      </c>
    </row>
    <row r="89" spans="1:8" ht="25.5">
      <c r="A89" s="47" t="s">
        <v>2710</v>
      </c>
      <c r="B89" s="48" t="s">
        <v>4059</v>
      </c>
      <c r="C89" s="1259">
        <v>2</v>
      </c>
      <c r="D89" s="96">
        <v>2</v>
      </c>
      <c r="E89" s="1264">
        <v>23</v>
      </c>
      <c r="F89" s="156">
        <v>28</v>
      </c>
      <c r="G89" s="912">
        <f t="shared" si="4"/>
        <v>25</v>
      </c>
      <c r="H89" s="912">
        <f t="shared" si="5"/>
        <v>30</v>
      </c>
    </row>
    <row r="90" spans="1:8" ht="25.5">
      <c r="A90" s="47" t="s">
        <v>4049</v>
      </c>
      <c r="B90" s="48" t="s">
        <v>1254</v>
      </c>
      <c r="C90" s="1259">
        <v>5</v>
      </c>
      <c r="D90" s="96">
        <v>5</v>
      </c>
      <c r="E90" s="1264">
        <v>40</v>
      </c>
      <c r="F90" s="156">
        <v>45</v>
      </c>
      <c r="G90" s="912">
        <f t="shared" si="4"/>
        <v>45</v>
      </c>
      <c r="H90" s="912">
        <f t="shared" si="5"/>
        <v>50</v>
      </c>
    </row>
    <row r="91" spans="1:8" ht="38.25">
      <c r="A91" s="47" t="s">
        <v>2712</v>
      </c>
      <c r="B91" s="48" t="s">
        <v>991</v>
      </c>
      <c r="C91" s="1259"/>
      <c r="D91" s="96"/>
      <c r="E91" s="1264">
        <v>31</v>
      </c>
      <c r="F91" s="156">
        <v>31</v>
      </c>
      <c r="G91" s="912">
        <f t="shared" si="4"/>
        <v>31</v>
      </c>
      <c r="H91" s="912">
        <f t="shared" si="5"/>
        <v>31</v>
      </c>
    </row>
    <row r="92" spans="1:8" ht="25.5">
      <c r="A92" s="47" t="s">
        <v>4422</v>
      </c>
      <c r="B92" s="48" t="s">
        <v>2872</v>
      </c>
      <c r="C92" s="1259"/>
      <c r="D92" s="96"/>
      <c r="E92" s="1264">
        <v>161</v>
      </c>
      <c r="F92" s="156">
        <v>161</v>
      </c>
      <c r="G92" s="912">
        <f t="shared" si="4"/>
        <v>161</v>
      </c>
      <c r="H92" s="912">
        <f t="shared" si="5"/>
        <v>161</v>
      </c>
    </row>
    <row r="93" spans="1:8" ht="25.5">
      <c r="A93" s="50" t="s">
        <v>4424</v>
      </c>
      <c r="B93" s="48" t="s">
        <v>1255</v>
      </c>
      <c r="C93" s="1259">
        <v>1</v>
      </c>
      <c r="D93" s="96">
        <v>1</v>
      </c>
      <c r="E93" s="1264">
        <v>83</v>
      </c>
      <c r="F93" s="156">
        <v>83</v>
      </c>
      <c r="G93" s="912">
        <f t="shared" si="4"/>
        <v>84</v>
      </c>
      <c r="H93" s="912">
        <f t="shared" si="5"/>
        <v>84</v>
      </c>
    </row>
    <row r="94" spans="1:8" ht="25.5">
      <c r="A94" s="47" t="s">
        <v>2714</v>
      </c>
      <c r="B94" s="48" t="s">
        <v>2715</v>
      </c>
      <c r="C94" s="1259"/>
      <c r="D94" s="96"/>
      <c r="E94" s="1264">
        <v>35</v>
      </c>
      <c r="F94" s="156">
        <v>35</v>
      </c>
      <c r="G94" s="912">
        <f t="shared" si="4"/>
        <v>35</v>
      </c>
      <c r="H94" s="912">
        <f t="shared" si="5"/>
        <v>35</v>
      </c>
    </row>
    <row r="95" spans="1:8" ht="25.5">
      <c r="A95" s="47" t="s">
        <v>2716</v>
      </c>
      <c r="B95" s="48" t="s">
        <v>2717</v>
      </c>
      <c r="C95" s="1259">
        <v>3</v>
      </c>
      <c r="D95" s="96">
        <v>3</v>
      </c>
      <c r="E95" s="1264">
        <v>303</v>
      </c>
      <c r="F95" s="156">
        <v>303</v>
      </c>
      <c r="G95" s="912">
        <f t="shared" si="4"/>
        <v>306</v>
      </c>
      <c r="H95" s="912">
        <f t="shared" si="5"/>
        <v>306</v>
      </c>
    </row>
    <row r="96" spans="1:8" ht="38.25">
      <c r="A96" s="47" t="s">
        <v>2718</v>
      </c>
      <c r="B96" s="48" t="s">
        <v>2719</v>
      </c>
      <c r="C96" s="1259">
        <v>24</v>
      </c>
      <c r="D96" s="96">
        <v>24</v>
      </c>
      <c r="E96" s="1264">
        <v>351</v>
      </c>
      <c r="F96" s="156">
        <v>351</v>
      </c>
      <c r="G96" s="912">
        <f t="shared" si="4"/>
        <v>375</v>
      </c>
      <c r="H96" s="912">
        <f t="shared" si="5"/>
        <v>375</v>
      </c>
    </row>
    <row r="97" spans="1:8">
      <c r="A97" s="47" t="s">
        <v>4428</v>
      </c>
      <c r="B97" s="48" t="s">
        <v>1256</v>
      </c>
      <c r="C97" s="1259">
        <v>1</v>
      </c>
      <c r="D97" s="96">
        <v>1</v>
      </c>
      <c r="E97" s="1264">
        <v>28</v>
      </c>
      <c r="F97" s="156">
        <v>28</v>
      </c>
      <c r="G97" s="912">
        <f t="shared" si="4"/>
        <v>29</v>
      </c>
      <c r="H97" s="912">
        <f t="shared" si="5"/>
        <v>29</v>
      </c>
    </row>
    <row r="98" spans="1:8" ht="25.5">
      <c r="A98" s="47" t="s">
        <v>4432</v>
      </c>
      <c r="B98" s="48" t="s">
        <v>992</v>
      </c>
      <c r="C98" s="1259"/>
      <c r="D98" s="96"/>
      <c r="E98" s="1264">
        <v>59</v>
      </c>
      <c r="F98" s="156">
        <v>59</v>
      </c>
      <c r="G98" s="912">
        <f t="shared" si="4"/>
        <v>59</v>
      </c>
      <c r="H98" s="912">
        <f t="shared" si="5"/>
        <v>59</v>
      </c>
    </row>
    <row r="99" spans="1:8" ht="25.5">
      <c r="A99" s="47" t="s">
        <v>4434</v>
      </c>
      <c r="B99" s="48" t="s">
        <v>1013</v>
      </c>
      <c r="C99" s="1259"/>
      <c r="D99" s="96"/>
      <c r="E99" s="1264">
        <v>5</v>
      </c>
      <c r="F99" s="156">
        <v>5</v>
      </c>
      <c r="G99" s="912">
        <f t="shared" si="4"/>
        <v>5</v>
      </c>
      <c r="H99" s="912">
        <f t="shared" si="5"/>
        <v>5</v>
      </c>
    </row>
    <row r="100" spans="1:8">
      <c r="A100" s="47" t="s">
        <v>2720</v>
      </c>
      <c r="B100" s="48" t="s">
        <v>1257</v>
      </c>
      <c r="C100" s="1259"/>
      <c r="D100" s="96"/>
      <c r="E100" s="1264">
        <v>16</v>
      </c>
      <c r="F100" s="156">
        <v>16</v>
      </c>
      <c r="G100" s="912">
        <f t="shared" si="4"/>
        <v>16</v>
      </c>
      <c r="H100" s="912">
        <f t="shared" si="5"/>
        <v>16</v>
      </c>
    </row>
    <row r="101" spans="1:8">
      <c r="A101" s="47" t="s">
        <v>4435</v>
      </c>
      <c r="B101" s="48" t="s">
        <v>1258</v>
      </c>
      <c r="C101" s="1259"/>
      <c r="D101" s="96"/>
      <c r="E101" s="1264">
        <v>12</v>
      </c>
      <c r="F101" s="156">
        <v>12</v>
      </c>
      <c r="G101" s="912">
        <f t="shared" si="4"/>
        <v>12</v>
      </c>
      <c r="H101" s="912">
        <f t="shared" si="5"/>
        <v>12</v>
      </c>
    </row>
    <row r="102" spans="1:8">
      <c r="A102" s="389" t="s">
        <v>4534</v>
      </c>
      <c r="B102" s="48" t="s">
        <v>1154</v>
      </c>
      <c r="C102" s="1259"/>
      <c r="D102" s="96"/>
      <c r="E102" s="1264">
        <v>134</v>
      </c>
      <c r="F102" s="156">
        <v>134</v>
      </c>
      <c r="G102" s="912">
        <f t="shared" si="4"/>
        <v>134</v>
      </c>
      <c r="H102" s="912">
        <f t="shared" si="5"/>
        <v>134</v>
      </c>
    </row>
    <row r="103" spans="1:8" ht="25.5">
      <c r="A103" s="47" t="s">
        <v>4535</v>
      </c>
      <c r="B103" s="48" t="s">
        <v>1259</v>
      </c>
      <c r="C103" s="1259">
        <v>1</v>
      </c>
      <c r="D103" s="96">
        <v>1</v>
      </c>
      <c r="E103" s="1264">
        <v>764</v>
      </c>
      <c r="F103" s="156">
        <v>764</v>
      </c>
      <c r="G103" s="912">
        <f t="shared" si="4"/>
        <v>765</v>
      </c>
      <c r="H103" s="912">
        <f t="shared" si="5"/>
        <v>765</v>
      </c>
    </row>
    <row r="104" spans="1:8" ht="25.5">
      <c r="A104" s="47" t="s">
        <v>2309</v>
      </c>
      <c r="B104" s="48" t="s">
        <v>1014</v>
      </c>
      <c r="C104" s="1259"/>
      <c r="D104" s="96"/>
      <c r="E104" s="1264"/>
      <c r="F104" s="156"/>
      <c r="G104" s="912">
        <f t="shared" si="4"/>
        <v>0</v>
      </c>
      <c r="H104" s="912">
        <f t="shared" si="5"/>
        <v>0</v>
      </c>
    </row>
    <row r="105" spans="1:8" ht="25.5">
      <c r="A105" s="47" t="s">
        <v>95</v>
      </c>
      <c r="B105" s="329" t="s">
        <v>254</v>
      </c>
      <c r="C105" s="1259"/>
      <c r="D105" s="96"/>
      <c r="E105" s="232"/>
      <c r="F105" s="232"/>
      <c r="G105" s="912">
        <f t="shared" si="4"/>
        <v>0</v>
      </c>
      <c r="H105" s="912">
        <f t="shared" si="5"/>
        <v>0</v>
      </c>
    </row>
    <row r="106" spans="1:8" ht="25.5">
      <c r="A106" s="47" t="s">
        <v>1213</v>
      </c>
      <c r="B106" s="329" t="s">
        <v>257</v>
      </c>
      <c r="C106" s="1259"/>
      <c r="D106" s="96"/>
      <c r="E106" s="232"/>
      <c r="F106" s="232"/>
      <c r="G106" s="912">
        <f t="shared" si="4"/>
        <v>0</v>
      </c>
      <c r="H106" s="912">
        <f t="shared" si="5"/>
        <v>0</v>
      </c>
    </row>
    <row r="107" spans="1:8">
      <c r="A107" s="47" t="s">
        <v>1439</v>
      </c>
      <c r="B107" s="329" t="s">
        <v>1440</v>
      </c>
      <c r="C107" s="1266">
        <v>4</v>
      </c>
      <c r="D107" s="231">
        <v>4</v>
      </c>
      <c r="E107" s="1259"/>
      <c r="F107" s="96"/>
      <c r="G107" s="912">
        <f t="shared" si="4"/>
        <v>4</v>
      </c>
      <c r="H107" s="912">
        <f t="shared" si="5"/>
        <v>4</v>
      </c>
    </row>
    <row r="108" spans="1:8" ht="25.5">
      <c r="A108" s="47" t="s">
        <v>324</v>
      </c>
      <c r="B108" s="329" t="s">
        <v>1442</v>
      </c>
      <c r="C108" s="1266">
        <v>457</v>
      </c>
      <c r="D108" s="231">
        <v>457</v>
      </c>
      <c r="E108" s="1259"/>
      <c r="F108" s="96"/>
      <c r="G108" s="912">
        <f t="shared" si="4"/>
        <v>457</v>
      </c>
      <c r="H108" s="912">
        <f t="shared" si="5"/>
        <v>457</v>
      </c>
    </row>
    <row r="109" spans="1:8" ht="25.5">
      <c r="A109" s="47" t="s">
        <v>1443</v>
      </c>
      <c r="B109" s="329" t="s">
        <v>1444</v>
      </c>
      <c r="C109" s="1266"/>
      <c r="D109" s="231"/>
      <c r="E109" s="1259"/>
      <c r="F109" s="96"/>
      <c r="G109" s="912">
        <f t="shared" ref="G109:G123" si="6">C109+E109</f>
        <v>0</v>
      </c>
      <c r="H109" s="912">
        <f t="shared" ref="H109:H123" si="7">D109+F109</f>
        <v>0</v>
      </c>
    </row>
    <row r="110" spans="1:8" ht="25.5">
      <c r="A110" s="47" t="s">
        <v>1161</v>
      </c>
      <c r="B110" s="329" t="s">
        <v>6120</v>
      </c>
      <c r="C110" s="1266"/>
      <c r="D110" s="231"/>
      <c r="E110" s="232"/>
      <c r="F110" s="232"/>
      <c r="G110" s="912">
        <f t="shared" si="6"/>
        <v>0</v>
      </c>
      <c r="H110" s="912">
        <f t="shared" si="7"/>
        <v>0</v>
      </c>
    </row>
    <row r="111" spans="1:8">
      <c r="A111" s="47" t="s">
        <v>6118</v>
      </c>
      <c r="B111" s="329" t="s">
        <v>6119</v>
      </c>
      <c r="C111" s="1266"/>
      <c r="D111" s="231"/>
      <c r="E111" s="232"/>
      <c r="F111" s="232"/>
      <c r="G111" s="912">
        <f t="shared" si="6"/>
        <v>0</v>
      </c>
      <c r="H111" s="912">
        <f t="shared" si="7"/>
        <v>0</v>
      </c>
    </row>
    <row r="112" spans="1:8">
      <c r="A112" s="47" t="s">
        <v>1191</v>
      </c>
      <c r="B112" s="329" t="s">
        <v>6121</v>
      </c>
      <c r="C112" s="1266"/>
      <c r="D112" s="231"/>
      <c r="E112" s="232"/>
      <c r="F112" s="232"/>
      <c r="G112" s="912">
        <f t="shared" si="6"/>
        <v>0</v>
      </c>
      <c r="H112" s="912">
        <f t="shared" si="7"/>
        <v>0</v>
      </c>
    </row>
    <row r="113" spans="1:8">
      <c r="A113" s="47" t="s">
        <v>255</v>
      </c>
      <c r="B113" s="329" t="s">
        <v>256</v>
      </c>
      <c r="C113" s="1266"/>
      <c r="D113" s="231"/>
      <c r="E113" s="232"/>
      <c r="F113" s="232"/>
      <c r="G113" s="912">
        <f t="shared" si="6"/>
        <v>0</v>
      </c>
      <c r="H113" s="912">
        <f t="shared" si="7"/>
        <v>0</v>
      </c>
    </row>
    <row r="114" spans="1:8" ht="25.5">
      <c r="A114" s="47" t="s">
        <v>2311</v>
      </c>
      <c r="B114" s="329" t="s">
        <v>5052</v>
      </c>
      <c r="C114" s="1266"/>
      <c r="D114" s="231"/>
      <c r="E114" s="232"/>
      <c r="F114" s="232"/>
      <c r="G114" s="912">
        <f t="shared" si="6"/>
        <v>0</v>
      </c>
      <c r="H114" s="912">
        <f t="shared" si="7"/>
        <v>0</v>
      </c>
    </row>
    <row r="115" spans="1:8">
      <c r="A115" s="47" t="s">
        <v>1219</v>
      </c>
      <c r="B115" s="329" t="s">
        <v>200</v>
      </c>
      <c r="C115" s="1266"/>
      <c r="D115" s="231"/>
      <c r="E115" s="232"/>
      <c r="F115" s="232"/>
      <c r="G115" s="912">
        <f t="shared" si="6"/>
        <v>0</v>
      </c>
      <c r="H115" s="912">
        <f t="shared" si="7"/>
        <v>0</v>
      </c>
    </row>
    <row r="116" spans="1:8">
      <c r="A116" s="47" t="s">
        <v>1179</v>
      </c>
      <c r="B116" s="329" t="s">
        <v>1180</v>
      </c>
      <c r="C116" s="1266">
        <v>1</v>
      </c>
      <c r="D116" s="231">
        <v>0</v>
      </c>
      <c r="E116" s="232"/>
      <c r="F116" s="232"/>
      <c r="G116" s="912">
        <f t="shared" si="6"/>
        <v>1</v>
      </c>
      <c r="H116" s="912">
        <f t="shared" si="7"/>
        <v>0</v>
      </c>
    </row>
    <row r="117" spans="1:8">
      <c r="A117" s="47" t="s">
        <v>5998</v>
      </c>
      <c r="B117" s="329" t="s">
        <v>5999</v>
      </c>
      <c r="C117" s="1266"/>
      <c r="D117" s="231"/>
      <c r="E117" s="232">
        <v>2</v>
      </c>
      <c r="F117" s="232">
        <v>2</v>
      </c>
      <c r="G117" s="912">
        <f t="shared" si="6"/>
        <v>2</v>
      </c>
      <c r="H117" s="912">
        <f t="shared" si="7"/>
        <v>2</v>
      </c>
    </row>
    <row r="118" spans="1:8">
      <c r="A118" s="47" t="s">
        <v>1173</v>
      </c>
      <c r="B118" s="329" t="s">
        <v>1174</v>
      </c>
      <c r="C118" s="1266">
        <v>1</v>
      </c>
      <c r="D118" s="1080">
        <v>3</v>
      </c>
      <c r="E118" s="232"/>
      <c r="F118" s="232"/>
      <c r="G118" s="1079">
        <f t="shared" si="6"/>
        <v>1</v>
      </c>
      <c r="H118" s="1079">
        <f t="shared" si="7"/>
        <v>3</v>
      </c>
    </row>
    <row r="119" spans="1:8">
      <c r="A119" s="47" t="s">
        <v>7130</v>
      </c>
      <c r="B119" s="329" t="s">
        <v>1196</v>
      </c>
      <c r="C119" s="1266">
        <v>1</v>
      </c>
      <c r="D119" s="1080">
        <v>1</v>
      </c>
      <c r="E119" s="232"/>
      <c r="F119" s="232"/>
      <c r="G119" s="1079">
        <f t="shared" si="6"/>
        <v>1</v>
      </c>
      <c r="H119" s="1079">
        <f t="shared" si="7"/>
        <v>1</v>
      </c>
    </row>
    <row r="120" spans="1:8" ht="25.5">
      <c r="A120" s="47" t="s">
        <v>4426</v>
      </c>
      <c r="B120" s="329" t="s">
        <v>7414</v>
      </c>
      <c r="C120" s="1266"/>
      <c r="D120" s="1080"/>
      <c r="E120" s="232">
        <v>4</v>
      </c>
      <c r="F120" s="232">
        <v>4</v>
      </c>
      <c r="G120" s="1079">
        <f t="shared" si="6"/>
        <v>4</v>
      </c>
      <c r="H120" s="1079">
        <f t="shared" si="7"/>
        <v>4</v>
      </c>
    </row>
    <row r="121" spans="1:8">
      <c r="A121" s="47" t="s">
        <v>2307</v>
      </c>
      <c r="B121" s="329" t="s">
        <v>4524</v>
      </c>
      <c r="C121" s="1266"/>
      <c r="D121" s="1135"/>
      <c r="E121" s="232">
        <v>1</v>
      </c>
      <c r="F121" s="232">
        <v>1</v>
      </c>
      <c r="G121" s="1134">
        <f t="shared" si="6"/>
        <v>1</v>
      </c>
      <c r="H121" s="1134">
        <f t="shared" si="7"/>
        <v>1</v>
      </c>
    </row>
    <row r="122" spans="1:8">
      <c r="A122" s="47"/>
      <c r="B122" s="329"/>
      <c r="C122" s="1266"/>
      <c r="D122" s="231"/>
      <c r="E122" s="232"/>
      <c r="F122" s="232"/>
      <c r="G122" s="912">
        <f t="shared" si="6"/>
        <v>0</v>
      </c>
      <c r="H122" s="912">
        <f t="shared" si="7"/>
        <v>0</v>
      </c>
    </row>
    <row r="123" spans="1:8" ht="14.25">
      <c r="A123" s="340" t="s">
        <v>3974</v>
      </c>
      <c r="B123" s="253"/>
      <c r="C123" s="237">
        <f>SUM(C45:C122)</f>
        <v>42398</v>
      </c>
      <c r="D123" s="237">
        <f>SUM(D45:D122)</f>
        <v>42438</v>
      </c>
      <c r="E123" s="237">
        <f>SUM(E45:E122)</f>
        <v>6566</v>
      </c>
      <c r="F123" s="237">
        <f>SUM(F45:F122)</f>
        <v>6585</v>
      </c>
      <c r="G123" s="912">
        <f t="shared" si="6"/>
        <v>48964</v>
      </c>
      <c r="H123" s="912">
        <f t="shared" si="7"/>
        <v>49023</v>
      </c>
    </row>
    <row r="124" spans="1:8" ht="15">
      <c r="A124" s="342" t="s">
        <v>3975</v>
      </c>
      <c r="B124" s="343"/>
      <c r="C124" s="1430"/>
      <c r="D124" s="1430"/>
      <c r="E124" s="1430"/>
      <c r="F124" s="1430"/>
      <c r="G124" s="1430"/>
      <c r="H124" s="1429"/>
    </row>
    <row r="125" spans="1:8" ht="15">
      <c r="A125" s="341" t="s">
        <v>3976</v>
      </c>
      <c r="B125" s="243" t="s">
        <v>3977</v>
      </c>
      <c r="C125" s="98"/>
      <c r="D125" s="1279"/>
      <c r="E125" s="164"/>
      <c r="F125" s="164"/>
      <c r="G125" s="146">
        <f t="shared" ref="G125:G138" si="8">C125+E125</f>
        <v>0</v>
      </c>
      <c r="H125" s="146">
        <f t="shared" ref="H125:H138" si="9">D125+F125</f>
        <v>0</v>
      </c>
    </row>
    <row r="126" spans="1:8" ht="15">
      <c r="A126" s="341" t="s">
        <v>3978</v>
      </c>
      <c r="B126" s="243" t="s">
        <v>3979</v>
      </c>
      <c r="C126" s="98"/>
      <c r="D126" s="1279"/>
      <c r="E126" s="164"/>
      <c r="F126" s="164"/>
      <c r="G126" s="146">
        <f t="shared" si="8"/>
        <v>0</v>
      </c>
      <c r="H126" s="146">
        <f t="shared" si="9"/>
        <v>0</v>
      </c>
    </row>
    <row r="127" spans="1:8" ht="15">
      <c r="A127" s="341" t="s">
        <v>3980</v>
      </c>
      <c r="B127" s="243" t="s">
        <v>3981</v>
      </c>
      <c r="C127" s="98"/>
      <c r="D127" s="1279"/>
      <c r="E127" s="164"/>
      <c r="F127" s="164"/>
      <c r="G127" s="146">
        <f t="shared" si="8"/>
        <v>0</v>
      </c>
      <c r="H127" s="146">
        <f t="shared" si="9"/>
        <v>0</v>
      </c>
    </row>
    <row r="128" spans="1:8" ht="25.5">
      <c r="A128" s="341" t="s">
        <v>4477</v>
      </c>
      <c r="B128" s="243" t="s">
        <v>3982</v>
      </c>
      <c r="C128" s="98"/>
      <c r="D128" s="1279"/>
      <c r="E128" s="164"/>
      <c r="F128" s="164"/>
      <c r="G128" s="146">
        <f t="shared" si="8"/>
        <v>0</v>
      </c>
      <c r="H128" s="146">
        <f t="shared" si="9"/>
        <v>0</v>
      </c>
    </row>
    <row r="129" spans="1:8" ht="15">
      <c r="A129" s="341" t="s">
        <v>3983</v>
      </c>
      <c r="B129" s="243" t="s">
        <v>3984</v>
      </c>
      <c r="C129" s="98"/>
      <c r="D129" s="1279"/>
      <c r="E129" s="164"/>
      <c r="F129" s="164"/>
      <c r="G129" s="146">
        <f t="shared" si="8"/>
        <v>0</v>
      </c>
      <c r="H129" s="146">
        <f t="shared" si="9"/>
        <v>0</v>
      </c>
    </row>
    <row r="130" spans="1:8" ht="19.5" customHeight="1">
      <c r="A130" s="341" t="s">
        <v>3985</v>
      </c>
      <c r="B130" s="243" t="s">
        <v>3986</v>
      </c>
      <c r="C130" s="98"/>
      <c r="D130" s="1279"/>
      <c r="E130" s="164"/>
      <c r="F130" s="164"/>
      <c r="G130" s="146">
        <f t="shared" si="8"/>
        <v>0</v>
      </c>
      <c r="H130" s="146">
        <f t="shared" si="9"/>
        <v>0</v>
      </c>
    </row>
    <row r="131" spans="1:8" ht="13.5" customHeight="1">
      <c r="A131" s="341" t="s">
        <v>3987</v>
      </c>
      <c r="B131" s="243" t="s">
        <v>3988</v>
      </c>
      <c r="C131" s="98"/>
      <c r="D131" s="1279"/>
      <c r="E131" s="164"/>
      <c r="F131" s="164"/>
      <c r="G131" s="146">
        <f t="shared" si="8"/>
        <v>0</v>
      </c>
      <c r="H131" s="146">
        <f t="shared" si="9"/>
        <v>0</v>
      </c>
    </row>
    <row r="132" spans="1:8" ht="21" customHeight="1">
      <c r="A132" s="341" t="s">
        <v>3989</v>
      </c>
      <c r="B132" s="243" t="s">
        <v>3990</v>
      </c>
      <c r="C132" s="98"/>
      <c r="D132" s="1279"/>
      <c r="E132" s="164"/>
      <c r="F132" s="164"/>
      <c r="G132" s="146">
        <f t="shared" si="8"/>
        <v>0</v>
      </c>
      <c r="H132" s="146">
        <f t="shared" si="9"/>
        <v>0</v>
      </c>
    </row>
    <row r="133" spans="1:8" ht="15" customHeight="1">
      <c r="A133" s="341" t="s">
        <v>3991</v>
      </c>
      <c r="B133" s="243" t="s">
        <v>3992</v>
      </c>
      <c r="C133" s="98"/>
      <c r="D133" s="1279"/>
      <c r="E133" s="164"/>
      <c r="F133" s="164"/>
      <c r="G133" s="146">
        <f t="shared" si="8"/>
        <v>0</v>
      </c>
      <c r="H133" s="146">
        <f t="shared" si="9"/>
        <v>0</v>
      </c>
    </row>
    <row r="134" spans="1:8" ht="15.75" customHeight="1">
      <c r="A134" s="341" t="s">
        <v>3993</v>
      </c>
      <c r="B134" s="243" t="s">
        <v>3994</v>
      </c>
      <c r="C134" s="98"/>
      <c r="D134" s="1279"/>
      <c r="E134" s="164"/>
      <c r="F134" s="164"/>
      <c r="G134" s="146">
        <f t="shared" si="8"/>
        <v>0</v>
      </c>
      <c r="H134" s="146">
        <f t="shared" si="9"/>
        <v>0</v>
      </c>
    </row>
    <row r="135" spans="1:8" ht="9" customHeight="1">
      <c r="A135" s="341" t="s">
        <v>3995</v>
      </c>
      <c r="B135" s="243" t="s">
        <v>3996</v>
      </c>
      <c r="C135" s="98"/>
      <c r="D135" s="1279"/>
      <c r="E135" s="164"/>
      <c r="F135" s="164"/>
      <c r="G135" s="146">
        <f t="shared" si="8"/>
        <v>0</v>
      </c>
      <c r="H135" s="146">
        <f t="shared" si="9"/>
        <v>0</v>
      </c>
    </row>
    <row r="136" spans="1:8" ht="22.5" customHeight="1">
      <c r="A136" s="341" t="s">
        <v>3997</v>
      </c>
      <c r="B136" s="243" t="s">
        <v>3998</v>
      </c>
      <c r="C136" s="98"/>
      <c r="D136" s="1279"/>
      <c r="E136" s="164"/>
      <c r="F136" s="156"/>
      <c r="G136" s="146">
        <f t="shared" si="8"/>
        <v>0</v>
      </c>
      <c r="H136" s="146">
        <f t="shared" si="9"/>
        <v>0</v>
      </c>
    </row>
    <row r="137" spans="1:8">
      <c r="A137" s="342" t="s">
        <v>3999</v>
      </c>
      <c r="B137" s="344"/>
      <c r="C137" s="345"/>
      <c r="D137" s="800"/>
      <c r="E137" s="156"/>
      <c r="F137" s="156"/>
      <c r="G137" s="146">
        <f t="shared" si="8"/>
        <v>0</v>
      </c>
      <c r="H137" s="146">
        <f t="shared" si="9"/>
        <v>0</v>
      </c>
    </row>
    <row r="138" spans="1:8" ht="14.25">
      <c r="A138" s="401" t="s">
        <v>4000</v>
      </c>
      <c r="B138" s="402"/>
      <c r="C138" s="347">
        <f>SUM(C43+C123)</f>
        <v>42449</v>
      </c>
      <c r="D138" s="403">
        <f>SUM(D43+D123)</f>
        <v>42488</v>
      </c>
      <c r="E138" s="801">
        <f>SUM(E43+E123)</f>
        <v>6619</v>
      </c>
      <c r="F138" s="801">
        <f>SUM(F43+F123)</f>
        <v>6668</v>
      </c>
      <c r="G138" s="348">
        <f t="shared" si="8"/>
        <v>49068</v>
      </c>
      <c r="H138" s="348">
        <f t="shared" si="9"/>
        <v>49156</v>
      </c>
    </row>
    <row r="139" spans="1:8" ht="18.75" customHeight="1">
      <c r="A139" s="1448" t="s">
        <v>4001</v>
      </c>
      <c r="B139" s="1448"/>
      <c r="C139" s="1448"/>
      <c r="D139" s="1448"/>
      <c r="E139" s="1448"/>
      <c r="F139" s="1448"/>
      <c r="G139" s="1448"/>
      <c r="H139" s="1489"/>
    </row>
    <row r="140" spans="1:8" ht="28.5" customHeight="1">
      <c r="A140" s="1448" t="s">
        <v>4050</v>
      </c>
      <c r="B140" s="1448"/>
      <c r="C140" s="1448"/>
      <c r="D140" s="1448"/>
      <c r="E140" s="1448"/>
      <c r="F140" s="1448"/>
      <c r="G140" s="1448"/>
      <c r="H140" s="1489"/>
    </row>
    <row r="141" spans="1:8" ht="15">
      <c r="A141" s="6"/>
      <c r="B141" s="350"/>
      <c r="C141" s="350"/>
      <c r="D141" s="350"/>
      <c r="E141" s="19"/>
      <c r="F141" s="19"/>
      <c r="G141" s="16"/>
      <c r="H141" s="19"/>
    </row>
  </sheetData>
  <mergeCells count="10">
    <mergeCell ref="C2:D2"/>
    <mergeCell ref="A140:H140"/>
    <mergeCell ref="A7:A8"/>
    <mergeCell ref="B7:B8"/>
    <mergeCell ref="C44:H44"/>
    <mergeCell ref="C124:H124"/>
    <mergeCell ref="A139:H139"/>
    <mergeCell ref="C7:D7"/>
    <mergeCell ref="E7:F7"/>
    <mergeCell ref="G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50" orientation="portrait" verticalDpi="0" r:id="rId1"/>
  <headerFooter alignWithMargins="0"/>
  <rowBreaks count="1" manualBreakCount="1">
    <brk id="73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351"/>
  <sheetViews>
    <sheetView topLeftCell="A269" workbookViewId="0">
      <selection activeCell="L289" sqref="L289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6" width="9.140625" style="11"/>
    <col min="7" max="7" width="9.42578125" style="11" customWidth="1"/>
    <col min="8" max="8" width="8.28515625" style="11" customWidth="1"/>
    <col min="9" max="16384" width="9.140625" style="11"/>
  </cols>
  <sheetData>
    <row r="1" spans="1:9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9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9">
      <c r="A3" s="100"/>
      <c r="B3" s="101"/>
      <c r="C3" s="1118" t="s">
        <v>7789</v>
      </c>
      <c r="D3" s="921"/>
      <c r="E3" s="102"/>
      <c r="F3" s="102"/>
      <c r="G3" s="102"/>
      <c r="H3" s="102"/>
    </row>
    <row r="4" spans="1:9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9" ht="15.75">
      <c r="A5" s="100"/>
      <c r="B5" s="101" t="s">
        <v>4077</v>
      </c>
      <c r="C5" s="227" t="s">
        <v>68</v>
      </c>
      <c r="D5" s="228"/>
      <c r="E5" s="228"/>
      <c r="F5" s="228"/>
      <c r="G5" s="70"/>
      <c r="H5" s="70"/>
    </row>
    <row r="6" spans="1:9" ht="15.75">
      <c r="A6" s="273"/>
      <c r="B6" s="273"/>
      <c r="C6" s="273"/>
      <c r="D6" s="273"/>
      <c r="E6" s="273"/>
      <c r="F6" s="273"/>
      <c r="G6" s="273"/>
      <c r="H6" s="273"/>
    </row>
    <row r="7" spans="1:9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9" ht="47.2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9" ht="25.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  <c r="I9" s="398"/>
    </row>
    <row r="10" spans="1:9" ht="19.5" customHeight="1">
      <c r="A10" s="47" t="s">
        <v>1260</v>
      </c>
      <c r="B10" s="48" t="s">
        <v>1261</v>
      </c>
      <c r="C10" s="1266"/>
      <c r="D10" s="231"/>
      <c r="E10" s="232"/>
      <c r="F10" s="232"/>
      <c r="G10" s="146">
        <f t="shared" ref="G10:G41" si="0">C10+E10</f>
        <v>0</v>
      </c>
      <c r="H10" s="146">
        <f t="shared" ref="H10:H41" si="1">D10+F10</f>
        <v>0</v>
      </c>
      <c r="I10" s="398"/>
    </row>
    <row r="11" spans="1:9" ht="24" customHeight="1">
      <c r="A11" s="47" t="s">
        <v>4007</v>
      </c>
      <c r="B11" s="48" t="s">
        <v>4008</v>
      </c>
      <c r="C11" s="1266"/>
      <c r="D11" s="231"/>
      <c r="E11" s="232">
        <v>1</v>
      </c>
      <c r="F11" s="232">
        <v>1</v>
      </c>
      <c r="G11" s="912">
        <f t="shared" si="0"/>
        <v>1</v>
      </c>
      <c r="H11" s="912">
        <f t="shared" si="1"/>
        <v>1</v>
      </c>
      <c r="I11" s="398"/>
    </row>
    <row r="12" spans="1:9" ht="31.5" customHeight="1">
      <c r="A12" s="47" t="s">
        <v>1266</v>
      </c>
      <c r="B12" s="48" t="s">
        <v>1267</v>
      </c>
      <c r="C12" s="1266"/>
      <c r="D12" s="231"/>
      <c r="E12" s="232">
        <v>2</v>
      </c>
      <c r="F12" s="232">
        <v>2</v>
      </c>
      <c r="G12" s="912">
        <f t="shared" si="0"/>
        <v>2</v>
      </c>
      <c r="H12" s="912">
        <f t="shared" si="1"/>
        <v>2</v>
      </c>
      <c r="I12" s="398"/>
    </row>
    <row r="13" spans="1:9" ht="19.5" customHeight="1">
      <c r="A13" s="47" t="s">
        <v>1268</v>
      </c>
      <c r="B13" s="48" t="s">
        <v>1269</v>
      </c>
      <c r="C13" s="232">
        <v>2</v>
      </c>
      <c r="D13" s="232">
        <v>2</v>
      </c>
      <c r="E13" s="232">
        <v>46</v>
      </c>
      <c r="F13" s="232">
        <v>46</v>
      </c>
      <c r="G13" s="912">
        <f t="shared" si="0"/>
        <v>48</v>
      </c>
      <c r="H13" s="912">
        <f t="shared" si="1"/>
        <v>48</v>
      </c>
      <c r="I13" s="398"/>
    </row>
    <row r="14" spans="1:9" ht="19.5" customHeight="1">
      <c r="A14" s="47" t="s">
        <v>1270</v>
      </c>
      <c r="B14" s="48" t="s">
        <v>1271</v>
      </c>
      <c r="C14" s="1266"/>
      <c r="D14" s="231"/>
      <c r="E14" s="232">
        <v>2</v>
      </c>
      <c r="F14" s="232">
        <v>2</v>
      </c>
      <c r="G14" s="912">
        <f t="shared" si="0"/>
        <v>2</v>
      </c>
      <c r="H14" s="912">
        <f t="shared" si="1"/>
        <v>2</v>
      </c>
      <c r="I14" s="398"/>
    </row>
    <row r="15" spans="1:9" ht="19.5" customHeight="1">
      <c r="A15" s="47" t="s">
        <v>1272</v>
      </c>
      <c r="B15" s="48" t="s">
        <v>1273</v>
      </c>
      <c r="C15" s="1266"/>
      <c r="D15" s="231"/>
      <c r="E15" s="232">
        <v>13</v>
      </c>
      <c r="F15" s="232">
        <v>13</v>
      </c>
      <c r="G15" s="912">
        <f t="shared" si="0"/>
        <v>13</v>
      </c>
      <c r="H15" s="912">
        <f t="shared" si="1"/>
        <v>13</v>
      </c>
      <c r="I15" s="398"/>
    </row>
    <row r="16" spans="1:9" ht="19.5" customHeight="1">
      <c r="A16" s="47" t="s">
        <v>1274</v>
      </c>
      <c r="B16" s="48" t="s">
        <v>1275</v>
      </c>
      <c r="C16" s="1266"/>
      <c r="D16" s="231"/>
      <c r="E16" s="232">
        <v>1</v>
      </c>
      <c r="F16" s="232">
        <v>1</v>
      </c>
      <c r="G16" s="912">
        <f t="shared" si="0"/>
        <v>1</v>
      </c>
      <c r="H16" s="912">
        <f t="shared" si="1"/>
        <v>1</v>
      </c>
      <c r="I16" s="398"/>
    </row>
    <row r="17" spans="1:9" ht="30.75" customHeight="1">
      <c r="A17" s="47" t="s">
        <v>1276</v>
      </c>
      <c r="B17" s="48" t="s">
        <v>1277</v>
      </c>
      <c r="C17" s="1266">
        <v>1</v>
      </c>
      <c r="D17" s="231">
        <v>1</v>
      </c>
      <c r="E17" s="232"/>
      <c r="F17" s="232"/>
      <c r="G17" s="912">
        <f t="shared" si="0"/>
        <v>1</v>
      </c>
      <c r="H17" s="912">
        <f t="shared" si="1"/>
        <v>1</v>
      </c>
      <c r="I17" s="398"/>
    </row>
    <row r="18" spans="1:9" ht="26.25" customHeight="1">
      <c r="A18" s="47" t="s">
        <v>1278</v>
      </c>
      <c r="B18" s="48" t="s">
        <v>1279</v>
      </c>
      <c r="C18" s="1266">
        <v>1</v>
      </c>
      <c r="D18" s="231">
        <v>1</v>
      </c>
      <c r="E18" s="232">
        <v>2</v>
      </c>
      <c r="F18" s="232">
        <v>2</v>
      </c>
      <c r="G18" s="912">
        <f t="shared" si="0"/>
        <v>3</v>
      </c>
      <c r="H18" s="912">
        <f t="shared" si="1"/>
        <v>3</v>
      </c>
      <c r="I18" s="398"/>
    </row>
    <row r="19" spans="1:9" ht="28.5" customHeight="1">
      <c r="A19" s="47" t="s">
        <v>1282</v>
      </c>
      <c r="B19" s="48" t="s">
        <v>1283</v>
      </c>
      <c r="C19" s="1266"/>
      <c r="D19" s="231"/>
      <c r="E19" s="232">
        <v>1</v>
      </c>
      <c r="F19" s="232">
        <v>1</v>
      </c>
      <c r="G19" s="912">
        <f t="shared" si="0"/>
        <v>1</v>
      </c>
      <c r="H19" s="912">
        <f t="shared" si="1"/>
        <v>1</v>
      </c>
      <c r="I19" s="398"/>
    </row>
    <row r="20" spans="1:9" ht="28.5" customHeight="1">
      <c r="A20" s="47" t="s">
        <v>1284</v>
      </c>
      <c r="B20" s="48" t="s">
        <v>1285</v>
      </c>
      <c r="C20" s="1266"/>
      <c r="D20" s="231"/>
      <c r="E20" s="232">
        <v>2</v>
      </c>
      <c r="F20" s="232">
        <v>2</v>
      </c>
      <c r="G20" s="912">
        <f t="shared" si="0"/>
        <v>2</v>
      </c>
      <c r="H20" s="912">
        <f t="shared" si="1"/>
        <v>2</v>
      </c>
      <c r="I20" s="398"/>
    </row>
    <row r="21" spans="1:9" ht="28.5" customHeight="1">
      <c r="A21" s="47" t="s">
        <v>1286</v>
      </c>
      <c r="B21" s="48" t="s">
        <v>1287</v>
      </c>
      <c r="C21" s="1266"/>
      <c r="D21" s="231"/>
      <c r="E21" s="232">
        <v>2</v>
      </c>
      <c r="F21" s="232">
        <v>2</v>
      </c>
      <c r="G21" s="912">
        <f t="shared" si="0"/>
        <v>2</v>
      </c>
      <c r="H21" s="912">
        <f t="shared" si="1"/>
        <v>2</v>
      </c>
      <c r="I21" s="398"/>
    </row>
    <row r="22" spans="1:9" ht="28.5" customHeight="1">
      <c r="A22" s="47" t="s">
        <v>2626</v>
      </c>
      <c r="B22" s="48" t="s">
        <v>2627</v>
      </c>
      <c r="C22" s="1266"/>
      <c r="D22" s="231"/>
      <c r="E22" s="232">
        <v>5</v>
      </c>
      <c r="F22" s="232">
        <v>5</v>
      </c>
      <c r="G22" s="912">
        <f t="shared" si="0"/>
        <v>5</v>
      </c>
      <c r="H22" s="912">
        <f t="shared" si="1"/>
        <v>5</v>
      </c>
      <c r="I22" s="398"/>
    </row>
    <row r="23" spans="1:9" ht="28.5" customHeight="1">
      <c r="A23" s="47" t="s">
        <v>1288</v>
      </c>
      <c r="B23" s="48" t="s">
        <v>1289</v>
      </c>
      <c r="C23" s="1266"/>
      <c r="D23" s="231"/>
      <c r="E23" s="232">
        <v>7</v>
      </c>
      <c r="F23" s="232">
        <v>7</v>
      </c>
      <c r="G23" s="912">
        <f t="shared" si="0"/>
        <v>7</v>
      </c>
      <c r="H23" s="912">
        <f t="shared" si="1"/>
        <v>7</v>
      </c>
      <c r="I23" s="398"/>
    </row>
    <row r="24" spans="1:9" ht="28.5" customHeight="1">
      <c r="A24" s="47" t="s">
        <v>1290</v>
      </c>
      <c r="B24" s="48" t="s">
        <v>1291</v>
      </c>
      <c r="C24" s="1266"/>
      <c r="D24" s="231"/>
      <c r="E24" s="232">
        <v>1</v>
      </c>
      <c r="F24" s="232">
        <v>1</v>
      </c>
      <c r="G24" s="912">
        <f t="shared" si="0"/>
        <v>1</v>
      </c>
      <c r="H24" s="912">
        <f t="shared" si="1"/>
        <v>1</v>
      </c>
      <c r="I24" s="398"/>
    </row>
    <row r="25" spans="1:9" ht="28.5" customHeight="1">
      <c r="A25" s="47" t="s">
        <v>1292</v>
      </c>
      <c r="B25" s="48" t="s">
        <v>1293</v>
      </c>
      <c r="C25" s="1266"/>
      <c r="D25" s="231"/>
      <c r="E25" s="232">
        <v>4</v>
      </c>
      <c r="F25" s="232">
        <v>4</v>
      </c>
      <c r="G25" s="912">
        <f t="shared" si="0"/>
        <v>4</v>
      </c>
      <c r="H25" s="912">
        <f t="shared" si="1"/>
        <v>4</v>
      </c>
      <c r="I25" s="398"/>
    </row>
    <row r="26" spans="1:9">
      <c r="A26" s="47" t="s">
        <v>1294</v>
      </c>
      <c r="B26" s="48" t="s">
        <v>1295</v>
      </c>
      <c r="C26" s="1266"/>
      <c r="D26" s="231"/>
      <c r="E26" s="232">
        <v>4</v>
      </c>
      <c r="F26" s="232">
        <v>4</v>
      </c>
      <c r="G26" s="912">
        <f t="shared" si="0"/>
        <v>4</v>
      </c>
      <c r="H26" s="912">
        <f t="shared" si="1"/>
        <v>4</v>
      </c>
      <c r="I26" s="398"/>
    </row>
    <row r="27" spans="1:9">
      <c r="A27" s="47" t="s">
        <v>2628</v>
      </c>
      <c r="B27" s="48" t="s">
        <v>2629</v>
      </c>
      <c r="C27" s="1266"/>
      <c r="D27" s="231"/>
      <c r="E27" s="232">
        <v>22</v>
      </c>
      <c r="F27" s="232">
        <v>22</v>
      </c>
      <c r="G27" s="912">
        <f t="shared" si="0"/>
        <v>22</v>
      </c>
      <c r="H27" s="912">
        <f t="shared" si="1"/>
        <v>22</v>
      </c>
      <c r="I27" s="398"/>
    </row>
    <row r="28" spans="1:9" ht="25.5">
      <c r="A28" s="47" t="s">
        <v>1296</v>
      </c>
      <c r="B28" s="48" t="s">
        <v>1297</v>
      </c>
      <c r="C28" s="1266"/>
      <c r="D28" s="231"/>
      <c r="E28" s="232">
        <v>6</v>
      </c>
      <c r="F28" s="232">
        <v>6</v>
      </c>
      <c r="G28" s="912">
        <f t="shared" si="0"/>
        <v>6</v>
      </c>
      <c r="H28" s="912">
        <f t="shared" si="1"/>
        <v>6</v>
      </c>
      <c r="I28" s="398"/>
    </row>
    <row r="29" spans="1:9" ht="25.5">
      <c r="A29" s="47" t="s">
        <v>2632</v>
      </c>
      <c r="B29" s="48" t="s">
        <v>2633</v>
      </c>
      <c r="C29" s="1266"/>
      <c r="D29" s="231"/>
      <c r="E29" s="232">
        <v>145</v>
      </c>
      <c r="F29" s="232">
        <v>145</v>
      </c>
      <c r="G29" s="912">
        <f t="shared" si="0"/>
        <v>145</v>
      </c>
      <c r="H29" s="912">
        <f t="shared" si="1"/>
        <v>145</v>
      </c>
      <c r="I29" s="398"/>
    </row>
    <row r="30" spans="1:9">
      <c r="A30" s="47" t="s">
        <v>1298</v>
      </c>
      <c r="B30" s="48" t="s">
        <v>1299</v>
      </c>
      <c r="C30" s="1266"/>
      <c r="D30" s="231"/>
      <c r="E30" s="232">
        <v>6</v>
      </c>
      <c r="F30" s="232">
        <v>6</v>
      </c>
      <c r="G30" s="912">
        <f t="shared" si="0"/>
        <v>6</v>
      </c>
      <c r="H30" s="912">
        <f t="shared" si="1"/>
        <v>6</v>
      </c>
      <c r="I30" s="398"/>
    </row>
    <row r="31" spans="1:9">
      <c r="A31" s="47" t="s">
        <v>1300</v>
      </c>
      <c r="B31" s="48" t="s">
        <v>1301</v>
      </c>
      <c r="C31" s="1266"/>
      <c r="D31" s="231"/>
      <c r="E31" s="232">
        <v>15</v>
      </c>
      <c r="F31" s="232">
        <v>15</v>
      </c>
      <c r="G31" s="912">
        <f t="shared" si="0"/>
        <v>15</v>
      </c>
      <c r="H31" s="912">
        <f t="shared" si="1"/>
        <v>15</v>
      </c>
      <c r="I31" s="398"/>
    </row>
    <row r="32" spans="1:9">
      <c r="A32" s="47" t="s">
        <v>1302</v>
      </c>
      <c r="B32" s="48" t="s">
        <v>1303</v>
      </c>
      <c r="C32" s="1266"/>
      <c r="D32" s="231"/>
      <c r="E32" s="232"/>
      <c r="F32" s="232"/>
      <c r="G32" s="912">
        <f t="shared" si="0"/>
        <v>0</v>
      </c>
      <c r="H32" s="912">
        <f t="shared" si="1"/>
        <v>0</v>
      </c>
      <c r="I32" s="398"/>
    </row>
    <row r="33" spans="1:9">
      <c r="A33" s="47" t="s">
        <v>1304</v>
      </c>
      <c r="B33" s="48" t="s">
        <v>1305</v>
      </c>
      <c r="C33" s="1266"/>
      <c r="D33" s="231"/>
      <c r="E33" s="232">
        <v>4</v>
      </c>
      <c r="F33" s="232">
        <v>4</v>
      </c>
      <c r="G33" s="912">
        <f t="shared" si="0"/>
        <v>4</v>
      </c>
      <c r="H33" s="912">
        <f t="shared" si="1"/>
        <v>4</v>
      </c>
      <c r="I33" s="398"/>
    </row>
    <row r="34" spans="1:9">
      <c r="A34" s="47" t="s">
        <v>1306</v>
      </c>
      <c r="B34" s="48" t="s">
        <v>1307</v>
      </c>
      <c r="C34" s="1266"/>
      <c r="D34" s="231"/>
      <c r="E34" s="232">
        <v>27</v>
      </c>
      <c r="F34" s="232">
        <v>27</v>
      </c>
      <c r="G34" s="912">
        <f t="shared" si="0"/>
        <v>27</v>
      </c>
      <c r="H34" s="912">
        <f t="shared" si="1"/>
        <v>27</v>
      </c>
      <c r="I34" s="398"/>
    </row>
    <row r="35" spans="1:9">
      <c r="A35" s="47" t="s">
        <v>1308</v>
      </c>
      <c r="B35" s="48" t="s">
        <v>1309</v>
      </c>
      <c r="C35" s="1266"/>
      <c r="D35" s="231"/>
      <c r="E35" s="232">
        <v>51</v>
      </c>
      <c r="F35" s="232">
        <v>51</v>
      </c>
      <c r="G35" s="912">
        <f t="shared" si="0"/>
        <v>51</v>
      </c>
      <c r="H35" s="912">
        <f t="shared" si="1"/>
        <v>51</v>
      </c>
      <c r="I35" s="398"/>
    </row>
    <row r="36" spans="1:9" ht="19.5" customHeight="1">
      <c r="A36" s="47" t="s">
        <v>1310</v>
      </c>
      <c r="B36" s="48" t="s">
        <v>1311</v>
      </c>
      <c r="C36" s="1266"/>
      <c r="D36" s="231"/>
      <c r="E36" s="232">
        <v>4</v>
      </c>
      <c r="F36" s="232">
        <v>4</v>
      </c>
      <c r="G36" s="912">
        <f t="shared" si="0"/>
        <v>4</v>
      </c>
      <c r="H36" s="912">
        <f t="shared" si="1"/>
        <v>4</v>
      </c>
      <c r="I36" s="398"/>
    </row>
    <row r="37" spans="1:9" ht="19.5" customHeight="1">
      <c r="A37" s="47" t="s">
        <v>1312</v>
      </c>
      <c r="B37" s="48" t="s">
        <v>1313</v>
      </c>
      <c r="C37" s="1266"/>
      <c r="D37" s="231"/>
      <c r="E37" s="232">
        <v>1</v>
      </c>
      <c r="F37" s="232">
        <v>1</v>
      </c>
      <c r="G37" s="912">
        <f t="shared" si="0"/>
        <v>1</v>
      </c>
      <c r="H37" s="912">
        <f t="shared" si="1"/>
        <v>1</v>
      </c>
      <c r="I37" s="398"/>
    </row>
    <row r="38" spans="1:9" ht="19.5" customHeight="1">
      <c r="A38" s="47" t="s">
        <v>1314</v>
      </c>
      <c r="B38" s="48" t="s">
        <v>1315</v>
      </c>
      <c r="C38" s="1266"/>
      <c r="D38" s="231"/>
      <c r="E38" s="232">
        <v>1</v>
      </c>
      <c r="F38" s="232">
        <v>1</v>
      </c>
      <c r="G38" s="912">
        <f t="shared" si="0"/>
        <v>1</v>
      </c>
      <c r="H38" s="912">
        <f t="shared" si="1"/>
        <v>1</v>
      </c>
      <c r="I38" s="398"/>
    </row>
    <row r="39" spans="1:9" ht="26.25" customHeight="1">
      <c r="A39" s="47" t="s">
        <v>1316</v>
      </c>
      <c r="B39" s="48" t="s">
        <v>1317</v>
      </c>
      <c r="C39" s="1266"/>
      <c r="D39" s="231"/>
      <c r="E39" s="232"/>
      <c r="F39" s="232"/>
      <c r="G39" s="912">
        <f t="shared" si="0"/>
        <v>0</v>
      </c>
      <c r="H39" s="912">
        <f t="shared" si="1"/>
        <v>0</v>
      </c>
      <c r="I39" s="398"/>
    </row>
    <row r="40" spans="1:9" ht="19.5" customHeight="1">
      <c r="A40" s="47" t="s">
        <v>1318</v>
      </c>
      <c r="B40" s="48" t="s">
        <v>1319</v>
      </c>
      <c r="C40" s="1266"/>
      <c r="D40" s="231"/>
      <c r="E40" s="232"/>
      <c r="F40" s="232"/>
      <c r="G40" s="912">
        <f t="shared" si="0"/>
        <v>0</v>
      </c>
      <c r="H40" s="912">
        <f t="shared" si="1"/>
        <v>0</v>
      </c>
      <c r="I40" s="398"/>
    </row>
    <row r="41" spans="1:9" ht="24" customHeight="1">
      <c r="A41" s="47" t="s">
        <v>1320</v>
      </c>
      <c r="B41" s="48" t="s">
        <v>1321</v>
      </c>
      <c r="C41" s="1266"/>
      <c r="D41" s="231"/>
      <c r="E41" s="232">
        <v>4</v>
      </c>
      <c r="F41" s="232">
        <v>4</v>
      </c>
      <c r="G41" s="912">
        <f t="shared" si="0"/>
        <v>4</v>
      </c>
      <c r="H41" s="912">
        <f t="shared" si="1"/>
        <v>4</v>
      </c>
      <c r="I41" s="398"/>
    </row>
    <row r="42" spans="1:9" ht="19.5" customHeight="1">
      <c r="A42" s="47" t="s">
        <v>1322</v>
      </c>
      <c r="B42" s="48" t="s">
        <v>1323</v>
      </c>
      <c r="C42" s="1266"/>
      <c r="D42" s="231"/>
      <c r="E42" s="232">
        <v>11</v>
      </c>
      <c r="F42" s="232">
        <v>11</v>
      </c>
      <c r="G42" s="912">
        <f t="shared" ref="G42:G73" si="2">C42+E42</f>
        <v>11</v>
      </c>
      <c r="H42" s="912">
        <f t="shared" ref="H42:H73" si="3">D42+F42</f>
        <v>11</v>
      </c>
      <c r="I42" s="398"/>
    </row>
    <row r="43" spans="1:9" ht="19.5" customHeight="1">
      <c r="A43" s="47" t="s">
        <v>1324</v>
      </c>
      <c r="B43" s="48" t="s">
        <v>1325</v>
      </c>
      <c r="C43" s="1266"/>
      <c r="D43" s="231"/>
      <c r="E43" s="232">
        <v>39</v>
      </c>
      <c r="F43" s="232">
        <v>39</v>
      </c>
      <c r="G43" s="912">
        <f t="shared" si="2"/>
        <v>39</v>
      </c>
      <c r="H43" s="912">
        <f t="shared" si="3"/>
        <v>39</v>
      </c>
      <c r="I43" s="398"/>
    </row>
    <row r="44" spans="1:9" ht="19.5" customHeight="1">
      <c r="A44" s="47" t="s">
        <v>1326</v>
      </c>
      <c r="B44" s="48" t="s">
        <v>793</v>
      </c>
      <c r="C44" s="1266"/>
      <c r="D44" s="231"/>
      <c r="E44" s="232">
        <v>6</v>
      </c>
      <c r="F44" s="232">
        <v>6</v>
      </c>
      <c r="G44" s="912">
        <f t="shared" si="2"/>
        <v>6</v>
      </c>
      <c r="H44" s="912">
        <f t="shared" si="3"/>
        <v>6</v>
      </c>
      <c r="I44" s="398"/>
    </row>
    <row r="45" spans="1:9" ht="19.5" customHeight="1">
      <c r="A45" s="47" t="s">
        <v>1327</v>
      </c>
      <c r="B45" s="48" t="s">
        <v>1328</v>
      </c>
      <c r="C45" s="1266"/>
      <c r="D45" s="231"/>
      <c r="E45" s="232">
        <v>123</v>
      </c>
      <c r="F45" s="232">
        <v>123</v>
      </c>
      <c r="G45" s="912">
        <f t="shared" si="2"/>
        <v>123</v>
      </c>
      <c r="H45" s="912">
        <f t="shared" si="3"/>
        <v>123</v>
      </c>
      <c r="I45" s="398"/>
    </row>
    <row r="46" spans="1:9" ht="19.5" customHeight="1">
      <c r="A46" s="47" t="s">
        <v>1329</v>
      </c>
      <c r="B46" s="48" t="s">
        <v>1330</v>
      </c>
      <c r="C46" s="1266"/>
      <c r="D46" s="231"/>
      <c r="E46" s="232">
        <v>4</v>
      </c>
      <c r="F46" s="232">
        <v>4</v>
      </c>
      <c r="G46" s="912">
        <f t="shared" si="2"/>
        <v>4</v>
      </c>
      <c r="H46" s="912">
        <f t="shared" si="3"/>
        <v>4</v>
      </c>
      <c r="I46" s="398"/>
    </row>
    <row r="47" spans="1:9" ht="29.25" customHeight="1">
      <c r="A47" s="47" t="s">
        <v>1331</v>
      </c>
      <c r="B47" s="48" t="s">
        <v>1332</v>
      </c>
      <c r="C47" s="1266"/>
      <c r="D47" s="231"/>
      <c r="E47" s="232">
        <v>16</v>
      </c>
      <c r="F47" s="232">
        <v>16</v>
      </c>
      <c r="G47" s="912">
        <f t="shared" si="2"/>
        <v>16</v>
      </c>
      <c r="H47" s="912">
        <f t="shared" si="3"/>
        <v>16</v>
      </c>
      <c r="I47" s="398"/>
    </row>
    <row r="48" spans="1:9" ht="19.5" customHeight="1">
      <c r="A48" s="47" t="s">
        <v>1333</v>
      </c>
      <c r="B48" s="48" t="s">
        <v>1334</v>
      </c>
      <c r="C48" s="1266"/>
      <c r="D48" s="231"/>
      <c r="E48" s="232">
        <v>13</v>
      </c>
      <c r="F48" s="232">
        <v>13</v>
      </c>
      <c r="G48" s="912">
        <f t="shared" si="2"/>
        <v>13</v>
      </c>
      <c r="H48" s="912">
        <f t="shared" si="3"/>
        <v>13</v>
      </c>
      <c r="I48" s="398"/>
    </row>
    <row r="49" spans="1:9" ht="19.5" customHeight="1">
      <c r="A49" s="47" t="s">
        <v>1335</v>
      </c>
      <c r="B49" s="48" t="s">
        <v>1336</v>
      </c>
      <c r="C49" s="1266"/>
      <c r="D49" s="231"/>
      <c r="E49" s="232"/>
      <c r="F49" s="232"/>
      <c r="G49" s="912">
        <f t="shared" si="2"/>
        <v>0</v>
      </c>
      <c r="H49" s="912">
        <f t="shared" si="3"/>
        <v>0</v>
      </c>
      <c r="I49" s="398"/>
    </row>
    <row r="50" spans="1:9" ht="19.5" customHeight="1">
      <c r="A50" s="47" t="s">
        <v>1337</v>
      </c>
      <c r="B50" s="48" t="s">
        <v>1338</v>
      </c>
      <c r="C50" s="1266"/>
      <c r="D50" s="231"/>
      <c r="E50" s="232">
        <v>2</v>
      </c>
      <c r="F50" s="232">
        <v>2</v>
      </c>
      <c r="G50" s="912">
        <f t="shared" si="2"/>
        <v>2</v>
      </c>
      <c r="H50" s="912">
        <f t="shared" si="3"/>
        <v>2</v>
      </c>
      <c r="I50" s="398"/>
    </row>
    <row r="51" spans="1:9">
      <c r="A51" s="47" t="s">
        <v>1339</v>
      </c>
      <c r="B51" s="48" t="s">
        <v>1340</v>
      </c>
      <c r="C51" s="1266"/>
      <c r="D51" s="231"/>
      <c r="E51" s="232">
        <v>1</v>
      </c>
      <c r="F51" s="232">
        <v>1</v>
      </c>
      <c r="G51" s="912">
        <f t="shared" si="2"/>
        <v>1</v>
      </c>
      <c r="H51" s="912">
        <f t="shared" si="3"/>
        <v>1</v>
      </c>
      <c r="I51" s="398"/>
    </row>
    <row r="52" spans="1:9">
      <c r="A52" s="47" t="s">
        <v>1342</v>
      </c>
      <c r="B52" s="48" t="s">
        <v>1343</v>
      </c>
      <c r="C52" s="1266"/>
      <c r="D52" s="231"/>
      <c r="E52" s="232"/>
      <c r="F52" s="232"/>
      <c r="G52" s="912">
        <f t="shared" si="2"/>
        <v>0</v>
      </c>
      <c r="H52" s="912">
        <f t="shared" si="3"/>
        <v>0</v>
      </c>
      <c r="I52" s="398"/>
    </row>
    <row r="53" spans="1:9">
      <c r="A53" s="47" t="s">
        <v>1344</v>
      </c>
      <c r="B53" s="48" t="s">
        <v>1345</v>
      </c>
      <c r="C53" s="1266"/>
      <c r="D53" s="231"/>
      <c r="E53" s="232">
        <v>13</v>
      </c>
      <c r="F53" s="232">
        <v>13</v>
      </c>
      <c r="G53" s="912">
        <f t="shared" si="2"/>
        <v>13</v>
      </c>
      <c r="H53" s="912">
        <f t="shared" si="3"/>
        <v>13</v>
      </c>
      <c r="I53" s="398"/>
    </row>
    <row r="54" spans="1:9" ht="25.5">
      <c r="A54" s="47" t="s">
        <v>1346</v>
      </c>
      <c r="B54" s="48" t="s">
        <v>1347</v>
      </c>
      <c r="C54" s="1266">
        <v>6</v>
      </c>
      <c r="D54" s="231">
        <v>6</v>
      </c>
      <c r="E54" s="232">
        <v>60</v>
      </c>
      <c r="F54" s="232">
        <v>60</v>
      </c>
      <c r="G54" s="912">
        <f t="shared" si="2"/>
        <v>66</v>
      </c>
      <c r="H54" s="912">
        <f t="shared" si="3"/>
        <v>66</v>
      </c>
      <c r="I54" s="398"/>
    </row>
    <row r="55" spans="1:9" ht="25.5">
      <c r="A55" s="47" t="s">
        <v>1349</v>
      </c>
      <c r="B55" s="48" t="s">
        <v>1350</v>
      </c>
      <c r="C55" s="1266">
        <v>1</v>
      </c>
      <c r="D55" s="231">
        <v>1</v>
      </c>
      <c r="E55" s="232">
        <v>20</v>
      </c>
      <c r="F55" s="232">
        <v>20</v>
      </c>
      <c r="G55" s="912">
        <f t="shared" si="2"/>
        <v>21</v>
      </c>
      <c r="H55" s="912">
        <f t="shared" si="3"/>
        <v>21</v>
      </c>
      <c r="I55" s="398"/>
    </row>
    <row r="56" spans="1:9" ht="25.5">
      <c r="A56" s="47" t="s">
        <v>1351</v>
      </c>
      <c r="B56" s="48" t="s">
        <v>1352</v>
      </c>
      <c r="C56" s="1266">
        <v>1</v>
      </c>
      <c r="D56" s="231">
        <v>1</v>
      </c>
      <c r="E56" s="232">
        <v>9</v>
      </c>
      <c r="F56" s="232">
        <v>9</v>
      </c>
      <c r="G56" s="912">
        <f t="shared" si="2"/>
        <v>10</v>
      </c>
      <c r="H56" s="912">
        <f t="shared" si="3"/>
        <v>10</v>
      </c>
      <c r="I56" s="398"/>
    </row>
    <row r="57" spans="1:9" ht="33.75" customHeight="1">
      <c r="A57" s="47" t="s">
        <v>1354</v>
      </c>
      <c r="B57" s="48" t="s">
        <v>1355</v>
      </c>
      <c r="C57" s="1266"/>
      <c r="D57" s="231"/>
      <c r="E57" s="232">
        <v>3</v>
      </c>
      <c r="F57" s="232">
        <v>3</v>
      </c>
      <c r="G57" s="912">
        <f t="shared" si="2"/>
        <v>3</v>
      </c>
      <c r="H57" s="912">
        <f t="shared" si="3"/>
        <v>3</v>
      </c>
      <c r="I57" s="398"/>
    </row>
    <row r="58" spans="1:9" ht="25.5">
      <c r="A58" s="47" t="s">
        <v>1356</v>
      </c>
      <c r="B58" s="48" t="s">
        <v>1357</v>
      </c>
      <c r="C58" s="1266"/>
      <c r="D58" s="231"/>
      <c r="E58" s="232">
        <v>3</v>
      </c>
      <c r="F58" s="232">
        <v>3</v>
      </c>
      <c r="G58" s="912">
        <f t="shared" si="2"/>
        <v>3</v>
      </c>
      <c r="H58" s="912">
        <f t="shared" si="3"/>
        <v>3</v>
      </c>
      <c r="I58" s="398"/>
    </row>
    <row r="59" spans="1:9">
      <c r="A59" s="47" t="s">
        <v>1358</v>
      </c>
      <c r="B59" s="48" t="s">
        <v>1359</v>
      </c>
      <c r="C59" s="1266"/>
      <c r="D59" s="231"/>
      <c r="E59" s="232">
        <v>2</v>
      </c>
      <c r="F59" s="232">
        <v>2</v>
      </c>
      <c r="G59" s="912">
        <f t="shared" si="2"/>
        <v>2</v>
      </c>
      <c r="H59" s="912">
        <f t="shared" si="3"/>
        <v>2</v>
      </c>
      <c r="I59" s="398"/>
    </row>
    <row r="60" spans="1:9">
      <c r="A60" s="47" t="s">
        <v>1360</v>
      </c>
      <c r="B60" s="48" t="s">
        <v>1361</v>
      </c>
      <c r="C60" s="1266"/>
      <c r="D60" s="231"/>
      <c r="E60" s="232">
        <v>2</v>
      </c>
      <c r="F60" s="232">
        <v>2</v>
      </c>
      <c r="G60" s="912">
        <f t="shared" si="2"/>
        <v>2</v>
      </c>
      <c r="H60" s="912">
        <f t="shared" si="3"/>
        <v>2</v>
      </c>
      <c r="I60" s="398"/>
    </row>
    <row r="61" spans="1:9" ht="25.5">
      <c r="A61" s="47" t="s">
        <v>1362</v>
      </c>
      <c r="B61" s="48" t="s">
        <v>1363</v>
      </c>
      <c r="C61" s="1266"/>
      <c r="D61" s="231"/>
      <c r="E61" s="232">
        <v>4</v>
      </c>
      <c r="F61" s="232">
        <v>4</v>
      </c>
      <c r="G61" s="912">
        <f t="shared" si="2"/>
        <v>4</v>
      </c>
      <c r="H61" s="912">
        <f t="shared" si="3"/>
        <v>4</v>
      </c>
      <c r="I61" s="398"/>
    </row>
    <row r="62" spans="1:9">
      <c r="A62" s="47" t="s">
        <v>1364</v>
      </c>
      <c r="B62" s="48" t="s">
        <v>1365</v>
      </c>
      <c r="C62" s="1266"/>
      <c r="D62" s="231"/>
      <c r="E62" s="232">
        <v>10</v>
      </c>
      <c r="F62" s="232">
        <v>10</v>
      </c>
      <c r="G62" s="912">
        <f t="shared" si="2"/>
        <v>10</v>
      </c>
      <c r="H62" s="912">
        <f t="shared" si="3"/>
        <v>10</v>
      </c>
      <c r="I62" s="398"/>
    </row>
    <row r="63" spans="1:9" ht="38.25">
      <c r="A63" s="47" t="s">
        <v>1366</v>
      </c>
      <c r="B63" s="48" t="s">
        <v>1367</v>
      </c>
      <c r="C63" s="1266"/>
      <c r="D63" s="231"/>
      <c r="E63" s="232">
        <v>9</v>
      </c>
      <c r="F63" s="232">
        <v>9</v>
      </c>
      <c r="G63" s="912">
        <f t="shared" si="2"/>
        <v>9</v>
      </c>
      <c r="H63" s="912">
        <f t="shared" si="3"/>
        <v>9</v>
      </c>
      <c r="I63" s="398"/>
    </row>
    <row r="64" spans="1:9">
      <c r="A64" s="47" t="s">
        <v>1368</v>
      </c>
      <c r="B64" s="48" t="s">
        <v>1369</v>
      </c>
      <c r="C64" s="1266"/>
      <c r="D64" s="231"/>
      <c r="E64" s="232">
        <v>8</v>
      </c>
      <c r="F64" s="232">
        <v>8</v>
      </c>
      <c r="G64" s="912">
        <f t="shared" si="2"/>
        <v>8</v>
      </c>
      <c r="H64" s="912">
        <f t="shared" si="3"/>
        <v>8</v>
      </c>
      <c r="I64" s="398"/>
    </row>
    <row r="65" spans="1:9">
      <c r="A65" s="47" t="s">
        <v>1370</v>
      </c>
      <c r="B65" s="48" t="s">
        <v>1371</v>
      </c>
      <c r="C65" s="1266"/>
      <c r="D65" s="231"/>
      <c r="E65" s="232"/>
      <c r="F65" s="232"/>
      <c r="G65" s="912">
        <f t="shared" si="2"/>
        <v>0</v>
      </c>
      <c r="H65" s="912">
        <f t="shared" si="3"/>
        <v>0</v>
      </c>
      <c r="I65" s="398"/>
    </row>
    <row r="66" spans="1:9">
      <c r="A66" s="47" t="s">
        <v>1372</v>
      </c>
      <c r="B66" s="48" t="s">
        <v>1373</v>
      </c>
      <c r="C66" s="1266"/>
      <c r="D66" s="231"/>
      <c r="E66" s="232"/>
      <c r="F66" s="232"/>
      <c r="G66" s="912">
        <f t="shared" si="2"/>
        <v>0</v>
      </c>
      <c r="H66" s="912">
        <f t="shared" si="3"/>
        <v>0</v>
      </c>
      <c r="I66" s="398"/>
    </row>
    <row r="67" spans="1:9">
      <c r="A67" s="47" t="s">
        <v>1376</v>
      </c>
      <c r="B67" s="48" t="s">
        <v>1377</v>
      </c>
      <c r="C67" s="1266">
        <v>5</v>
      </c>
      <c r="D67" s="231">
        <v>5</v>
      </c>
      <c r="E67" s="232">
        <v>8</v>
      </c>
      <c r="F67" s="232">
        <v>8</v>
      </c>
      <c r="G67" s="912">
        <f t="shared" si="2"/>
        <v>13</v>
      </c>
      <c r="H67" s="912">
        <f t="shared" si="3"/>
        <v>13</v>
      </c>
      <c r="I67" s="398"/>
    </row>
    <row r="68" spans="1:9">
      <c r="A68" s="47" t="s">
        <v>1378</v>
      </c>
      <c r="B68" s="48" t="s">
        <v>1379</v>
      </c>
      <c r="C68" s="1266"/>
      <c r="D68" s="231"/>
      <c r="E68" s="232">
        <v>27</v>
      </c>
      <c r="F68" s="232">
        <v>27</v>
      </c>
      <c r="G68" s="912">
        <f t="shared" si="2"/>
        <v>27</v>
      </c>
      <c r="H68" s="912">
        <f t="shared" si="3"/>
        <v>27</v>
      </c>
      <c r="I68" s="398"/>
    </row>
    <row r="69" spans="1:9">
      <c r="A69" s="47" t="s">
        <v>1380</v>
      </c>
      <c r="B69" s="48" t="s">
        <v>1381</v>
      </c>
      <c r="C69" s="1266"/>
      <c r="D69" s="231"/>
      <c r="E69" s="232">
        <v>1</v>
      </c>
      <c r="F69" s="232">
        <v>1</v>
      </c>
      <c r="G69" s="912">
        <f t="shared" si="2"/>
        <v>1</v>
      </c>
      <c r="H69" s="912">
        <f t="shared" si="3"/>
        <v>1</v>
      </c>
      <c r="I69" s="398"/>
    </row>
    <row r="70" spans="1:9">
      <c r="A70" s="47" t="s">
        <v>1382</v>
      </c>
      <c r="B70" s="48" t="s">
        <v>1383</v>
      </c>
      <c r="C70" s="1266"/>
      <c r="D70" s="231"/>
      <c r="E70" s="232">
        <v>6</v>
      </c>
      <c r="F70" s="232">
        <v>6</v>
      </c>
      <c r="G70" s="912">
        <f t="shared" si="2"/>
        <v>6</v>
      </c>
      <c r="H70" s="912">
        <f t="shared" si="3"/>
        <v>6</v>
      </c>
      <c r="I70" s="398"/>
    </row>
    <row r="71" spans="1:9">
      <c r="A71" s="47" t="s">
        <v>1386</v>
      </c>
      <c r="B71" s="48" t="s">
        <v>1387</v>
      </c>
      <c r="C71" s="1266"/>
      <c r="D71" s="231"/>
      <c r="E71" s="232"/>
      <c r="F71" s="232"/>
      <c r="G71" s="912">
        <f t="shared" si="2"/>
        <v>0</v>
      </c>
      <c r="H71" s="912">
        <f t="shared" si="3"/>
        <v>0</v>
      </c>
      <c r="I71" s="398"/>
    </row>
    <row r="72" spans="1:9">
      <c r="A72" s="47" t="s">
        <v>1388</v>
      </c>
      <c r="B72" s="48" t="s">
        <v>1389</v>
      </c>
      <c r="C72" s="1266"/>
      <c r="D72" s="231"/>
      <c r="E72" s="232"/>
      <c r="F72" s="232"/>
      <c r="G72" s="912">
        <f t="shared" si="2"/>
        <v>0</v>
      </c>
      <c r="H72" s="912">
        <f t="shared" si="3"/>
        <v>0</v>
      </c>
      <c r="I72" s="398"/>
    </row>
    <row r="73" spans="1:9">
      <c r="A73" s="47" t="s">
        <v>1390</v>
      </c>
      <c r="B73" s="48" t="s">
        <v>1391</v>
      </c>
      <c r="C73" s="1266">
        <v>1</v>
      </c>
      <c r="D73" s="231">
        <v>1</v>
      </c>
      <c r="E73" s="232">
        <v>25</v>
      </c>
      <c r="F73" s="232">
        <v>25</v>
      </c>
      <c r="G73" s="912">
        <f t="shared" si="2"/>
        <v>26</v>
      </c>
      <c r="H73" s="912">
        <f t="shared" si="3"/>
        <v>26</v>
      </c>
      <c r="I73" s="398"/>
    </row>
    <row r="74" spans="1:9" ht="25.5">
      <c r="A74" s="47" t="s">
        <v>1392</v>
      </c>
      <c r="B74" s="48" t="s">
        <v>1393</v>
      </c>
      <c r="C74" s="1266"/>
      <c r="D74" s="231"/>
      <c r="E74" s="232">
        <v>8</v>
      </c>
      <c r="F74" s="232">
        <v>8</v>
      </c>
      <c r="G74" s="912">
        <f t="shared" ref="G74:G105" si="4">C74+E74</f>
        <v>8</v>
      </c>
      <c r="H74" s="912">
        <f t="shared" ref="H74:H105" si="5">D74+F74</f>
        <v>8</v>
      </c>
      <c r="I74" s="398"/>
    </row>
    <row r="75" spans="1:9">
      <c r="A75" s="47" t="s">
        <v>1395</v>
      </c>
      <c r="B75" s="48" t="s">
        <v>1396</v>
      </c>
      <c r="C75" s="1266"/>
      <c r="D75" s="231"/>
      <c r="E75" s="232">
        <v>6</v>
      </c>
      <c r="F75" s="232">
        <v>6</v>
      </c>
      <c r="G75" s="912">
        <f t="shared" si="4"/>
        <v>6</v>
      </c>
      <c r="H75" s="912">
        <f t="shared" si="5"/>
        <v>6</v>
      </c>
      <c r="I75" s="398"/>
    </row>
    <row r="76" spans="1:9">
      <c r="A76" s="47" t="s">
        <v>1398</v>
      </c>
      <c r="B76" s="48" t="s">
        <v>1399</v>
      </c>
      <c r="C76" s="1266">
        <v>1</v>
      </c>
      <c r="D76" s="231">
        <v>1</v>
      </c>
      <c r="E76" s="232">
        <v>3</v>
      </c>
      <c r="F76" s="232">
        <v>3</v>
      </c>
      <c r="G76" s="912">
        <f t="shared" si="4"/>
        <v>4</v>
      </c>
      <c r="H76" s="912">
        <f t="shared" si="5"/>
        <v>4</v>
      </c>
      <c r="I76" s="398"/>
    </row>
    <row r="77" spans="1:9">
      <c r="A77" s="47" t="s">
        <v>1400</v>
      </c>
      <c r="B77" s="48" t="s">
        <v>1401</v>
      </c>
      <c r="C77" s="1266"/>
      <c r="D77" s="231"/>
      <c r="E77" s="232"/>
      <c r="F77" s="232"/>
      <c r="G77" s="912">
        <f t="shared" si="4"/>
        <v>0</v>
      </c>
      <c r="H77" s="912">
        <f t="shared" si="5"/>
        <v>0</v>
      </c>
      <c r="I77" s="398"/>
    </row>
    <row r="78" spans="1:9">
      <c r="A78" s="47" t="s">
        <v>1402</v>
      </c>
      <c r="B78" s="48" t="s">
        <v>1403</v>
      </c>
      <c r="C78" s="1266"/>
      <c r="D78" s="231"/>
      <c r="E78" s="232">
        <v>3</v>
      </c>
      <c r="F78" s="232">
        <v>3</v>
      </c>
      <c r="G78" s="912">
        <f t="shared" si="4"/>
        <v>3</v>
      </c>
      <c r="H78" s="912">
        <f t="shared" si="5"/>
        <v>3</v>
      </c>
      <c r="I78" s="398"/>
    </row>
    <row r="79" spans="1:9" ht="25.5">
      <c r="A79" s="47" t="s">
        <v>1407</v>
      </c>
      <c r="B79" s="48" t="s">
        <v>1408</v>
      </c>
      <c r="C79" s="1266"/>
      <c r="D79" s="231"/>
      <c r="E79" s="232">
        <v>1</v>
      </c>
      <c r="F79" s="232">
        <v>1</v>
      </c>
      <c r="G79" s="912">
        <f t="shared" si="4"/>
        <v>1</v>
      </c>
      <c r="H79" s="912">
        <f t="shared" si="5"/>
        <v>1</v>
      </c>
      <c r="I79" s="398"/>
    </row>
    <row r="80" spans="1:9">
      <c r="A80" s="47" t="s">
        <v>1409</v>
      </c>
      <c r="B80" s="48" t="s">
        <v>1410</v>
      </c>
      <c r="C80" s="1266"/>
      <c r="D80" s="231"/>
      <c r="E80" s="232">
        <v>1</v>
      </c>
      <c r="F80" s="232">
        <v>1</v>
      </c>
      <c r="G80" s="912">
        <f t="shared" si="4"/>
        <v>1</v>
      </c>
      <c r="H80" s="912">
        <f t="shared" si="5"/>
        <v>1</v>
      </c>
      <c r="I80" s="398"/>
    </row>
    <row r="81" spans="1:9" ht="25.5">
      <c r="A81" s="47" t="s">
        <v>1411</v>
      </c>
      <c r="B81" s="48" t="s">
        <v>1412</v>
      </c>
      <c r="C81" s="1266"/>
      <c r="D81" s="231"/>
      <c r="E81" s="232">
        <v>1</v>
      </c>
      <c r="F81" s="232">
        <v>1</v>
      </c>
      <c r="G81" s="912">
        <f t="shared" si="4"/>
        <v>1</v>
      </c>
      <c r="H81" s="912">
        <f t="shared" si="5"/>
        <v>1</v>
      </c>
      <c r="I81" s="398"/>
    </row>
    <row r="82" spans="1:9" ht="25.5">
      <c r="A82" s="47" t="s">
        <v>1413</v>
      </c>
      <c r="B82" s="48" t="s">
        <v>1414</v>
      </c>
      <c r="C82" s="1266"/>
      <c r="D82" s="231"/>
      <c r="E82" s="232">
        <v>9</v>
      </c>
      <c r="F82" s="232">
        <v>9</v>
      </c>
      <c r="G82" s="912">
        <f t="shared" si="4"/>
        <v>9</v>
      </c>
      <c r="H82" s="912">
        <f t="shared" si="5"/>
        <v>9</v>
      </c>
      <c r="I82" s="398"/>
    </row>
    <row r="83" spans="1:9">
      <c r="A83" s="47" t="s">
        <v>1415</v>
      </c>
      <c r="B83" s="48" t="s">
        <v>1416</v>
      </c>
      <c r="C83" s="1266"/>
      <c r="D83" s="231"/>
      <c r="E83" s="232"/>
      <c r="F83" s="232"/>
      <c r="G83" s="912">
        <f t="shared" si="4"/>
        <v>0</v>
      </c>
      <c r="H83" s="912">
        <f t="shared" si="5"/>
        <v>0</v>
      </c>
      <c r="I83" s="398"/>
    </row>
    <row r="84" spans="1:9">
      <c r="A84" s="47" t="s">
        <v>1417</v>
      </c>
      <c r="B84" s="48" t="s">
        <v>1418</v>
      </c>
      <c r="C84" s="1266"/>
      <c r="D84" s="231"/>
      <c r="E84" s="232">
        <v>3</v>
      </c>
      <c r="F84" s="232">
        <v>3</v>
      </c>
      <c r="G84" s="912">
        <f t="shared" si="4"/>
        <v>3</v>
      </c>
      <c r="H84" s="912">
        <f t="shared" si="5"/>
        <v>3</v>
      </c>
      <c r="I84" s="398"/>
    </row>
    <row r="85" spans="1:9">
      <c r="A85" s="47" t="s">
        <v>1419</v>
      </c>
      <c r="B85" s="48" t="s">
        <v>3833</v>
      </c>
      <c r="C85" s="1266"/>
      <c r="D85" s="231"/>
      <c r="E85" s="232">
        <v>1</v>
      </c>
      <c r="F85" s="232">
        <v>1</v>
      </c>
      <c r="G85" s="912">
        <f t="shared" si="4"/>
        <v>1</v>
      </c>
      <c r="H85" s="912">
        <f t="shared" si="5"/>
        <v>1</v>
      </c>
      <c r="I85" s="398"/>
    </row>
    <row r="86" spans="1:9">
      <c r="A86" s="47" t="s">
        <v>3843</v>
      </c>
      <c r="B86" s="48" t="s">
        <v>3844</v>
      </c>
      <c r="C86" s="1266"/>
      <c r="D86" s="231"/>
      <c r="E86" s="232"/>
      <c r="F86" s="232"/>
      <c r="G86" s="912">
        <f t="shared" si="4"/>
        <v>0</v>
      </c>
      <c r="H86" s="912">
        <f t="shared" si="5"/>
        <v>0</v>
      </c>
      <c r="I86" s="398"/>
    </row>
    <row r="87" spans="1:9">
      <c r="A87" s="47" t="s">
        <v>216</v>
      </c>
      <c r="B87" s="48" t="s">
        <v>218</v>
      </c>
      <c r="C87" s="1266"/>
      <c r="D87" s="231"/>
      <c r="E87" s="232"/>
      <c r="F87" s="232"/>
      <c r="G87" s="912">
        <f t="shared" si="4"/>
        <v>0</v>
      </c>
      <c r="H87" s="912">
        <f t="shared" si="5"/>
        <v>0</v>
      </c>
      <c r="I87" s="398"/>
    </row>
    <row r="88" spans="1:9">
      <c r="A88" s="47" t="s">
        <v>217</v>
      </c>
      <c r="B88" s="48" t="s">
        <v>219</v>
      </c>
      <c r="C88" s="1266"/>
      <c r="D88" s="231"/>
      <c r="E88" s="232"/>
      <c r="F88" s="232"/>
      <c r="G88" s="912">
        <f t="shared" si="4"/>
        <v>0</v>
      </c>
      <c r="H88" s="912">
        <f t="shared" si="5"/>
        <v>0</v>
      </c>
      <c r="I88" s="398"/>
    </row>
    <row r="89" spans="1:9">
      <c r="A89" s="47" t="s">
        <v>220</v>
      </c>
      <c r="B89" s="48" t="s">
        <v>221</v>
      </c>
      <c r="C89" s="1266"/>
      <c r="D89" s="231"/>
      <c r="E89" s="232"/>
      <c r="F89" s="232"/>
      <c r="G89" s="912">
        <f t="shared" si="4"/>
        <v>0</v>
      </c>
      <c r="H89" s="912">
        <f t="shared" si="5"/>
        <v>0</v>
      </c>
      <c r="I89" s="398"/>
    </row>
    <row r="90" spans="1:9">
      <c r="A90" s="47" t="s">
        <v>1811</v>
      </c>
      <c r="B90" s="48" t="s">
        <v>797</v>
      </c>
      <c r="C90" s="1266"/>
      <c r="D90" s="231"/>
      <c r="E90" s="232">
        <v>1</v>
      </c>
      <c r="F90" s="232">
        <v>1</v>
      </c>
      <c r="G90" s="912">
        <f t="shared" si="4"/>
        <v>1</v>
      </c>
      <c r="H90" s="912">
        <f t="shared" si="5"/>
        <v>1</v>
      </c>
      <c r="I90" s="398"/>
    </row>
    <row r="91" spans="1:9" ht="25.5">
      <c r="A91" s="47" t="s">
        <v>222</v>
      </c>
      <c r="B91" s="48" t="s">
        <v>223</v>
      </c>
      <c r="C91" s="1266"/>
      <c r="D91" s="231"/>
      <c r="E91" s="232"/>
      <c r="F91" s="232"/>
      <c r="G91" s="912">
        <f t="shared" si="4"/>
        <v>0</v>
      </c>
      <c r="H91" s="912">
        <f t="shared" si="5"/>
        <v>0</v>
      </c>
      <c r="I91" s="398"/>
    </row>
    <row r="92" spans="1:9" ht="25.5">
      <c r="A92" s="47" t="s">
        <v>224</v>
      </c>
      <c r="B92" s="48" t="s">
        <v>225</v>
      </c>
      <c r="C92" s="1266"/>
      <c r="D92" s="231"/>
      <c r="E92" s="232"/>
      <c r="F92" s="232"/>
      <c r="G92" s="912">
        <f t="shared" si="4"/>
        <v>0</v>
      </c>
      <c r="H92" s="912">
        <f t="shared" si="5"/>
        <v>0</v>
      </c>
      <c r="I92" s="398"/>
    </row>
    <row r="93" spans="1:9">
      <c r="A93" s="47" t="s">
        <v>226</v>
      </c>
      <c r="B93" s="48" t="s">
        <v>227</v>
      </c>
      <c r="C93" s="1266"/>
      <c r="D93" s="231"/>
      <c r="E93" s="232">
        <v>2</v>
      </c>
      <c r="F93" s="232">
        <v>2</v>
      </c>
      <c r="G93" s="912">
        <f t="shared" si="4"/>
        <v>2</v>
      </c>
      <c r="H93" s="912">
        <f t="shared" si="5"/>
        <v>2</v>
      </c>
      <c r="I93" s="398"/>
    </row>
    <row r="94" spans="1:9" ht="25.5">
      <c r="A94" s="47" t="s">
        <v>749</v>
      </c>
      <c r="B94" s="48" t="s">
        <v>228</v>
      </c>
      <c r="C94" s="1266"/>
      <c r="D94" s="231"/>
      <c r="E94" s="232"/>
      <c r="F94" s="232"/>
      <c r="G94" s="912">
        <f t="shared" si="4"/>
        <v>0</v>
      </c>
      <c r="H94" s="912">
        <f t="shared" si="5"/>
        <v>0</v>
      </c>
      <c r="I94" s="398"/>
    </row>
    <row r="95" spans="1:9">
      <c r="A95" s="47" t="s">
        <v>1105</v>
      </c>
      <c r="B95" s="48" t="s">
        <v>1106</v>
      </c>
      <c r="C95" s="1266"/>
      <c r="D95" s="231"/>
      <c r="E95" s="232">
        <v>1</v>
      </c>
      <c r="F95" s="232">
        <v>1</v>
      </c>
      <c r="G95" s="912">
        <f t="shared" si="4"/>
        <v>1</v>
      </c>
      <c r="H95" s="912">
        <f t="shared" si="5"/>
        <v>1</v>
      </c>
      <c r="I95" s="12"/>
    </row>
    <row r="96" spans="1:9">
      <c r="A96" s="47" t="s">
        <v>1445</v>
      </c>
      <c r="B96" s="48" t="s">
        <v>1446</v>
      </c>
      <c r="C96" s="1266"/>
      <c r="D96" s="231"/>
      <c r="E96" s="232"/>
      <c r="F96" s="232"/>
      <c r="G96" s="912">
        <f t="shared" si="4"/>
        <v>0</v>
      </c>
      <c r="H96" s="912">
        <f t="shared" si="5"/>
        <v>0</v>
      </c>
      <c r="I96" s="12"/>
    </row>
    <row r="97" spans="1:9">
      <c r="A97" s="47" t="s">
        <v>779</v>
      </c>
      <c r="B97" s="48" t="s">
        <v>780</v>
      </c>
      <c r="C97" s="1266"/>
      <c r="D97" s="231"/>
      <c r="E97" s="232">
        <v>2</v>
      </c>
      <c r="F97" s="232">
        <v>2</v>
      </c>
      <c r="G97" s="912">
        <f t="shared" si="4"/>
        <v>2</v>
      </c>
      <c r="H97" s="912">
        <f t="shared" si="5"/>
        <v>2</v>
      </c>
      <c r="I97" s="12"/>
    </row>
    <row r="98" spans="1:9" ht="25.5">
      <c r="A98" s="47" t="s">
        <v>1447</v>
      </c>
      <c r="B98" s="48" t="s">
        <v>1448</v>
      </c>
      <c r="C98" s="1266"/>
      <c r="D98" s="231"/>
      <c r="E98" s="232"/>
      <c r="F98" s="232"/>
      <c r="G98" s="912">
        <f t="shared" si="4"/>
        <v>0</v>
      </c>
      <c r="H98" s="912">
        <f t="shared" si="5"/>
        <v>0</v>
      </c>
      <c r="I98" s="12"/>
    </row>
    <row r="99" spans="1:9">
      <c r="A99" s="47" t="s">
        <v>753</v>
      </c>
      <c r="B99" s="48" t="s">
        <v>1451</v>
      </c>
      <c r="C99" s="1266"/>
      <c r="D99" s="231"/>
      <c r="E99" s="232"/>
      <c r="F99" s="232"/>
      <c r="G99" s="912">
        <f t="shared" si="4"/>
        <v>0</v>
      </c>
      <c r="H99" s="912">
        <f t="shared" si="5"/>
        <v>0</v>
      </c>
      <c r="I99" s="12"/>
    </row>
    <row r="100" spans="1:9" ht="25.5">
      <c r="A100" s="47" t="s">
        <v>1456</v>
      </c>
      <c r="B100" s="48" t="s">
        <v>1457</v>
      </c>
      <c r="C100" s="1266"/>
      <c r="D100" s="231"/>
      <c r="E100" s="232"/>
      <c r="F100" s="232"/>
      <c r="G100" s="912">
        <f t="shared" si="4"/>
        <v>0</v>
      </c>
      <c r="H100" s="912">
        <f t="shared" si="5"/>
        <v>0</v>
      </c>
      <c r="I100" s="12"/>
    </row>
    <row r="101" spans="1:9">
      <c r="A101" s="47" t="s">
        <v>1458</v>
      </c>
      <c r="B101" s="48" t="s">
        <v>1459</v>
      </c>
      <c r="C101" s="1266"/>
      <c r="D101" s="231"/>
      <c r="E101" s="232">
        <v>3</v>
      </c>
      <c r="F101" s="232">
        <v>3</v>
      </c>
      <c r="G101" s="912">
        <f t="shared" si="4"/>
        <v>3</v>
      </c>
      <c r="H101" s="912">
        <f t="shared" si="5"/>
        <v>3</v>
      </c>
      <c r="I101" s="12"/>
    </row>
    <row r="102" spans="1:9">
      <c r="A102" s="47" t="s">
        <v>1460</v>
      </c>
      <c r="B102" s="48" t="s">
        <v>1461</v>
      </c>
      <c r="C102" s="1266"/>
      <c r="D102" s="231"/>
      <c r="E102" s="232"/>
      <c r="F102" s="232"/>
      <c r="G102" s="912">
        <f t="shared" si="4"/>
        <v>0</v>
      </c>
      <c r="H102" s="912">
        <f t="shared" si="5"/>
        <v>0</v>
      </c>
      <c r="I102" s="12"/>
    </row>
    <row r="103" spans="1:9">
      <c r="A103" s="47" t="s">
        <v>1462</v>
      </c>
      <c r="B103" s="48" t="s">
        <v>1463</v>
      </c>
      <c r="C103" s="1266"/>
      <c r="D103" s="231"/>
      <c r="E103" s="232">
        <v>2</v>
      </c>
      <c r="F103" s="232">
        <v>2</v>
      </c>
      <c r="G103" s="912">
        <f t="shared" si="4"/>
        <v>2</v>
      </c>
      <c r="H103" s="912">
        <f t="shared" si="5"/>
        <v>2</v>
      </c>
      <c r="I103" s="12"/>
    </row>
    <row r="104" spans="1:9">
      <c r="A104" s="47" t="s">
        <v>765</v>
      </c>
      <c r="B104" s="48" t="s">
        <v>1464</v>
      </c>
      <c r="C104" s="1266"/>
      <c r="D104" s="231"/>
      <c r="E104" s="232"/>
      <c r="F104" s="232"/>
      <c r="G104" s="912">
        <f t="shared" si="4"/>
        <v>0</v>
      </c>
      <c r="H104" s="912">
        <f t="shared" si="5"/>
        <v>0</v>
      </c>
      <c r="I104" s="12"/>
    </row>
    <row r="105" spans="1:9">
      <c r="A105" s="47" t="s">
        <v>1465</v>
      </c>
      <c r="B105" s="48" t="s">
        <v>1466</v>
      </c>
      <c r="C105" s="1266"/>
      <c r="D105" s="231"/>
      <c r="E105" s="232">
        <v>3</v>
      </c>
      <c r="F105" s="232">
        <v>3</v>
      </c>
      <c r="G105" s="912">
        <f t="shared" si="4"/>
        <v>3</v>
      </c>
      <c r="H105" s="912">
        <f t="shared" si="5"/>
        <v>3</v>
      </c>
      <c r="I105" s="12"/>
    </row>
    <row r="106" spans="1:9">
      <c r="A106" s="47" t="s">
        <v>1467</v>
      </c>
      <c r="B106" s="48" t="s">
        <v>1468</v>
      </c>
      <c r="C106" s="1266"/>
      <c r="D106" s="231"/>
      <c r="E106" s="232"/>
      <c r="F106" s="232"/>
      <c r="G106" s="912">
        <f t="shared" ref="G106:G137" si="6">C106+E106</f>
        <v>0</v>
      </c>
      <c r="H106" s="912">
        <f t="shared" ref="H106:H137" si="7">D106+F106</f>
        <v>0</v>
      </c>
      <c r="I106" s="12"/>
    </row>
    <row r="107" spans="1:9">
      <c r="A107" s="47" t="s">
        <v>1469</v>
      </c>
      <c r="B107" s="48" t="s">
        <v>1470</v>
      </c>
      <c r="C107" s="1266"/>
      <c r="D107" s="231"/>
      <c r="E107" s="232"/>
      <c r="F107" s="232"/>
      <c r="G107" s="912">
        <f t="shared" si="6"/>
        <v>0</v>
      </c>
      <c r="H107" s="912">
        <f t="shared" si="7"/>
        <v>0</v>
      </c>
      <c r="I107" s="12"/>
    </row>
    <row r="108" spans="1:9">
      <c r="A108" s="47" t="s">
        <v>6065</v>
      </c>
      <c r="B108" s="48" t="s">
        <v>6066</v>
      </c>
      <c r="C108" s="1266"/>
      <c r="D108" s="231"/>
      <c r="E108" s="232">
        <v>2</v>
      </c>
      <c r="F108" s="232">
        <v>2</v>
      </c>
      <c r="G108" s="912">
        <f t="shared" si="6"/>
        <v>2</v>
      </c>
      <c r="H108" s="912">
        <f t="shared" si="7"/>
        <v>2</v>
      </c>
      <c r="I108" s="12"/>
    </row>
    <row r="109" spans="1:9" ht="25.5">
      <c r="A109" s="47" t="s">
        <v>6067</v>
      </c>
      <c r="B109" s="48" t="s">
        <v>6068</v>
      </c>
      <c r="C109" s="1266"/>
      <c r="D109" s="231"/>
      <c r="E109" s="232">
        <v>5</v>
      </c>
      <c r="F109" s="232">
        <v>5</v>
      </c>
      <c r="G109" s="912">
        <f t="shared" si="6"/>
        <v>5</v>
      </c>
      <c r="H109" s="912">
        <f t="shared" si="7"/>
        <v>5</v>
      </c>
      <c r="I109" s="12"/>
    </row>
    <row r="110" spans="1:9">
      <c r="A110" s="47" t="s">
        <v>6069</v>
      </c>
      <c r="B110" s="48" t="s">
        <v>6070</v>
      </c>
      <c r="C110" s="1266"/>
      <c r="D110" s="231"/>
      <c r="E110" s="232">
        <v>8</v>
      </c>
      <c r="F110" s="232">
        <v>8</v>
      </c>
      <c r="G110" s="912">
        <f t="shared" si="6"/>
        <v>8</v>
      </c>
      <c r="H110" s="912">
        <f t="shared" si="7"/>
        <v>8</v>
      </c>
      <c r="I110" s="12"/>
    </row>
    <row r="111" spans="1:9">
      <c r="A111" s="47" t="s">
        <v>6071</v>
      </c>
      <c r="B111" s="48" t="s">
        <v>4498</v>
      </c>
      <c r="C111" s="1266"/>
      <c r="D111" s="231"/>
      <c r="E111" s="232"/>
      <c r="F111" s="232"/>
      <c r="G111" s="912">
        <f t="shared" si="6"/>
        <v>0</v>
      </c>
      <c r="H111" s="912">
        <f t="shared" si="7"/>
        <v>0</v>
      </c>
      <c r="I111" s="12"/>
    </row>
    <row r="112" spans="1:9" ht="25.5">
      <c r="A112" s="47" t="s">
        <v>1419</v>
      </c>
      <c r="B112" s="48" t="s">
        <v>4499</v>
      </c>
      <c r="C112" s="1266"/>
      <c r="D112" s="231"/>
      <c r="E112" s="232"/>
      <c r="F112" s="232"/>
      <c r="G112" s="912">
        <f t="shared" si="6"/>
        <v>0</v>
      </c>
      <c r="H112" s="912">
        <f t="shared" si="7"/>
        <v>0</v>
      </c>
      <c r="I112" s="12"/>
    </row>
    <row r="113" spans="1:9">
      <c r="A113" s="47" t="s">
        <v>740</v>
      </c>
      <c r="B113" s="48" t="s">
        <v>4500</v>
      </c>
      <c r="C113" s="1266"/>
      <c r="D113" s="231"/>
      <c r="E113" s="232">
        <v>1</v>
      </c>
      <c r="F113" s="232">
        <v>1</v>
      </c>
      <c r="G113" s="912">
        <f t="shared" si="6"/>
        <v>1</v>
      </c>
      <c r="H113" s="912">
        <f t="shared" si="7"/>
        <v>1</v>
      </c>
      <c r="I113" s="12"/>
    </row>
    <row r="114" spans="1:9">
      <c r="A114" s="47" t="s">
        <v>4501</v>
      </c>
      <c r="B114" s="48" t="s">
        <v>4502</v>
      </c>
      <c r="C114" s="1266"/>
      <c r="D114" s="231"/>
      <c r="E114" s="232">
        <v>7</v>
      </c>
      <c r="F114" s="232">
        <v>7</v>
      </c>
      <c r="G114" s="912">
        <f t="shared" si="6"/>
        <v>7</v>
      </c>
      <c r="H114" s="912">
        <f t="shared" si="7"/>
        <v>7</v>
      </c>
      <c r="I114" s="12"/>
    </row>
    <row r="115" spans="1:9">
      <c r="A115" s="47" t="s">
        <v>4503</v>
      </c>
      <c r="B115" s="48" t="s">
        <v>4504</v>
      </c>
      <c r="C115" s="1266"/>
      <c r="D115" s="231"/>
      <c r="E115" s="232"/>
      <c r="F115" s="232"/>
      <c r="G115" s="912">
        <f t="shared" si="6"/>
        <v>0</v>
      </c>
      <c r="H115" s="912">
        <f t="shared" si="7"/>
        <v>0</v>
      </c>
      <c r="I115" s="12"/>
    </row>
    <row r="116" spans="1:9">
      <c r="A116" s="47" t="s">
        <v>4902</v>
      </c>
      <c r="B116" s="48" t="s">
        <v>4903</v>
      </c>
      <c r="C116" s="1266"/>
      <c r="D116" s="231"/>
      <c r="E116" s="232"/>
      <c r="F116" s="232"/>
      <c r="G116" s="912">
        <f t="shared" si="6"/>
        <v>0</v>
      </c>
      <c r="H116" s="912">
        <f t="shared" si="7"/>
        <v>0</v>
      </c>
      <c r="I116" s="12"/>
    </row>
    <row r="117" spans="1:9" ht="25.5">
      <c r="A117" s="47" t="s">
        <v>4904</v>
      </c>
      <c r="B117" s="48" t="s">
        <v>4905</v>
      </c>
      <c r="C117" s="1266"/>
      <c r="D117" s="231"/>
      <c r="E117" s="232"/>
      <c r="F117" s="232"/>
      <c r="G117" s="912">
        <f t="shared" si="6"/>
        <v>0</v>
      </c>
      <c r="H117" s="912">
        <f t="shared" si="7"/>
        <v>0</v>
      </c>
      <c r="I117" s="12"/>
    </row>
    <row r="118" spans="1:9" ht="25.5">
      <c r="A118" s="47" t="s">
        <v>4906</v>
      </c>
      <c r="B118" s="48" t="s">
        <v>4907</v>
      </c>
      <c r="C118" s="1266"/>
      <c r="D118" s="231"/>
      <c r="E118" s="232"/>
      <c r="F118" s="232"/>
      <c r="G118" s="912">
        <f t="shared" si="6"/>
        <v>0</v>
      </c>
      <c r="H118" s="912">
        <f t="shared" si="7"/>
        <v>0</v>
      </c>
      <c r="I118" s="12"/>
    </row>
    <row r="119" spans="1:9">
      <c r="A119" s="47" t="s">
        <v>4908</v>
      </c>
      <c r="B119" s="48" t="s">
        <v>4909</v>
      </c>
      <c r="C119" s="1266"/>
      <c r="D119" s="231"/>
      <c r="E119" s="232">
        <v>3</v>
      </c>
      <c r="F119" s="232">
        <v>3</v>
      </c>
      <c r="G119" s="912">
        <f t="shared" si="6"/>
        <v>3</v>
      </c>
      <c r="H119" s="912">
        <f t="shared" si="7"/>
        <v>3</v>
      </c>
      <c r="I119" s="12"/>
    </row>
    <row r="120" spans="1:9" ht="25.5">
      <c r="A120" s="47" t="s">
        <v>4910</v>
      </c>
      <c r="B120" s="48" t="s">
        <v>4911</v>
      </c>
      <c r="C120" s="1266"/>
      <c r="D120" s="231"/>
      <c r="E120" s="232"/>
      <c r="F120" s="232"/>
      <c r="G120" s="912">
        <f t="shared" si="6"/>
        <v>0</v>
      </c>
      <c r="H120" s="912">
        <f t="shared" si="7"/>
        <v>0</v>
      </c>
      <c r="I120" s="12"/>
    </row>
    <row r="121" spans="1:9">
      <c r="A121" s="47" t="s">
        <v>3980</v>
      </c>
      <c r="B121" s="48" t="s">
        <v>3981</v>
      </c>
      <c r="C121" s="1266"/>
      <c r="D121" s="231"/>
      <c r="E121" s="232">
        <v>4</v>
      </c>
      <c r="F121" s="232">
        <v>4</v>
      </c>
      <c r="G121" s="912">
        <f t="shared" si="6"/>
        <v>4</v>
      </c>
      <c r="H121" s="912">
        <f t="shared" si="7"/>
        <v>4</v>
      </c>
      <c r="I121" s="12"/>
    </row>
    <row r="122" spans="1:9">
      <c r="A122" s="47" t="s">
        <v>4912</v>
      </c>
      <c r="B122" s="48" t="s">
        <v>4913</v>
      </c>
      <c r="C122" s="1266"/>
      <c r="D122" s="231"/>
      <c r="E122" s="232">
        <v>1</v>
      </c>
      <c r="F122" s="232">
        <v>1</v>
      </c>
      <c r="G122" s="912">
        <f t="shared" si="6"/>
        <v>1</v>
      </c>
      <c r="H122" s="912">
        <f t="shared" si="7"/>
        <v>1</v>
      </c>
      <c r="I122" s="12"/>
    </row>
    <row r="123" spans="1:9" ht="25.5">
      <c r="A123" s="47" t="s">
        <v>4986</v>
      </c>
      <c r="B123" s="48" t="s">
        <v>5028</v>
      </c>
      <c r="C123" s="1266"/>
      <c r="D123" s="231"/>
      <c r="E123" s="232"/>
      <c r="F123" s="232"/>
      <c r="G123" s="912">
        <f t="shared" si="6"/>
        <v>0</v>
      </c>
      <c r="H123" s="912">
        <f t="shared" si="7"/>
        <v>0</v>
      </c>
      <c r="I123" s="12"/>
    </row>
    <row r="124" spans="1:9">
      <c r="A124" s="47" t="s">
        <v>4996</v>
      </c>
      <c r="B124" s="48" t="s">
        <v>5029</v>
      </c>
      <c r="C124" s="1266"/>
      <c r="D124" s="231"/>
      <c r="E124" s="232"/>
      <c r="F124" s="232"/>
      <c r="G124" s="912">
        <f t="shared" si="6"/>
        <v>0</v>
      </c>
      <c r="H124" s="912">
        <f t="shared" si="7"/>
        <v>0</v>
      </c>
      <c r="I124" s="12"/>
    </row>
    <row r="125" spans="1:9">
      <c r="A125" s="47" t="s">
        <v>4998</v>
      </c>
      <c r="B125" s="48" t="s">
        <v>5030</v>
      </c>
      <c r="C125" s="1266"/>
      <c r="D125" s="231"/>
      <c r="E125" s="232"/>
      <c r="F125" s="232"/>
      <c r="G125" s="912">
        <f t="shared" si="6"/>
        <v>0</v>
      </c>
      <c r="H125" s="912">
        <f t="shared" si="7"/>
        <v>0</v>
      </c>
      <c r="I125" s="12"/>
    </row>
    <row r="126" spans="1:9">
      <c r="A126" s="47" t="s">
        <v>1600</v>
      </c>
      <c r="B126" s="48" t="s">
        <v>6687</v>
      </c>
      <c r="C126" s="1266"/>
      <c r="D126" s="231"/>
      <c r="E126" s="232">
        <v>1</v>
      </c>
      <c r="F126" s="232">
        <v>1</v>
      </c>
      <c r="G126" s="912">
        <f t="shared" si="6"/>
        <v>1</v>
      </c>
      <c r="H126" s="912">
        <f t="shared" si="7"/>
        <v>1</v>
      </c>
      <c r="I126" s="12"/>
    </row>
    <row r="127" spans="1:9" ht="25.5">
      <c r="A127" s="47" t="s">
        <v>6688</v>
      </c>
      <c r="B127" s="48" t="s">
        <v>6689</v>
      </c>
      <c r="C127" s="1266">
        <v>2</v>
      </c>
      <c r="D127" s="231">
        <v>2</v>
      </c>
      <c r="E127" s="232"/>
      <c r="F127" s="232"/>
      <c r="G127" s="912">
        <f t="shared" si="6"/>
        <v>2</v>
      </c>
      <c r="H127" s="912">
        <f t="shared" si="7"/>
        <v>2</v>
      </c>
      <c r="I127" s="12"/>
    </row>
    <row r="128" spans="1:9">
      <c r="A128" s="47" t="s">
        <v>6690</v>
      </c>
      <c r="B128" s="48" t="s">
        <v>6691</v>
      </c>
      <c r="C128" s="1266"/>
      <c r="D128" s="231"/>
      <c r="E128" s="232"/>
      <c r="F128" s="232"/>
      <c r="G128" s="912">
        <f t="shared" si="6"/>
        <v>0</v>
      </c>
      <c r="H128" s="912">
        <f t="shared" si="7"/>
        <v>0</v>
      </c>
      <c r="I128" s="12"/>
    </row>
    <row r="129" spans="1:9" ht="25.5">
      <c r="A129" s="47" t="s">
        <v>3190</v>
      </c>
      <c r="B129" s="48" t="s">
        <v>6692</v>
      </c>
      <c r="C129" s="1266"/>
      <c r="D129" s="231"/>
      <c r="E129" s="232"/>
      <c r="F129" s="232"/>
      <c r="G129" s="912">
        <f t="shared" si="6"/>
        <v>0</v>
      </c>
      <c r="H129" s="912">
        <f t="shared" si="7"/>
        <v>0</v>
      </c>
      <c r="I129" s="12"/>
    </row>
    <row r="130" spans="1:9">
      <c r="A130" s="47" t="s">
        <v>4453</v>
      </c>
      <c r="B130" s="48" t="s">
        <v>4454</v>
      </c>
      <c r="C130" s="1266"/>
      <c r="D130" s="231"/>
      <c r="E130" s="232"/>
      <c r="F130" s="232"/>
      <c r="G130" s="912">
        <f t="shared" si="6"/>
        <v>0</v>
      </c>
      <c r="H130" s="912">
        <f t="shared" si="7"/>
        <v>0</v>
      </c>
      <c r="I130" s="12"/>
    </row>
    <row r="131" spans="1:9" ht="25.5">
      <c r="A131" s="47" t="s">
        <v>6693</v>
      </c>
      <c r="B131" s="48" t="s">
        <v>6694</v>
      </c>
      <c r="C131" s="1266"/>
      <c r="D131" s="231"/>
      <c r="E131" s="232"/>
      <c r="F131" s="232"/>
      <c r="G131" s="912">
        <f t="shared" si="6"/>
        <v>0</v>
      </c>
      <c r="H131" s="912">
        <f t="shared" si="7"/>
        <v>0</v>
      </c>
      <c r="I131" s="12"/>
    </row>
    <row r="132" spans="1:9">
      <c r="A132" s="47" t="s">
        <v>6695</v>
      </c>
      <c r="B132" s="48" t="s">
        <v>6696</v>
      </c>
      <c r="C132" s="1266"/>
      <c r="D132" s="231"/>
      <c r="E132" s="232">
        <v>1</v>
      </c>
      <c r="F132" s="232">
        <v>1</v>
      </c>
      <c r="G132" s="912">
        <f t="shared" si="6"/>
        <v>1</v>
      </c>
      <c r="H132" s="912">
        <f t="shared" si="7"/>
        <v>1</v>
      </c>
      <c r="I132" s="12"/>
    </row>
    <row r="133" spans="1:9" ht="25.5">
      <c r="A133" s="47" t="s">
        <v>1264</v>
      </c>
      <c r="B133" s="48" t="s">
        <v>1265</v>
      </c>
      <c r="C133" s="1266"/>
      <c r="D133" s="231"/>
      <c r="E133" s="232"/>
      <c r="F133" s="232"/>
      <c r="G133" s="912">
        <f t="shared" si="6"/>
        <v>0</v>
      </c>
      <c r="H133" s="912">
        <f t="shared" si="7"/>
        <v>0</v>
      </c>
      <c r="I133" s="12"/>
    </row>
    <row r="134" spans="1:9">
      <c r="A134" s="47" t="s">
        <v>6697</v>
      </c>
      <c r="B134" s="48" t="s">
        <v>6698</v>
      </c>
      <c r="C134" s="1266"/>
      <c r="D134" s="231"/>
      <c r="E134" s="232">
        <v>1</v>
      </c>
      <c r="F134" s="232">
        <v>1</v>
      </c>
      <c r="G134" s="912">
        <f t="shared" si="6"/>
        <v>1</v>
      </c>
      <c r="H134" s="912">
        <f t="shared" si="7"/>
        <v>1</v>
      </c>
      <c r="I134" s="12"/>
    </row>
    <row r="135" spans="1:9">
      <c r="A135" s="47" t="s">
        <v>6699</v>
      </c>
      <c r="B135" s="48" t="s">
        <v>6700</v>
      </c>
      <c r="C135" s="1266"/>
      <c r="D135" s="231"/>
      <c r="E135" s="232">
        <v>1</v>
      </c>
      <c r="F135" s="232">
        <v>1</v>
      </c>
      <c r="G135" s="912">
        <f t="shared" si="6"/>
        <v>1</v>
      </c>
      <c r="H135" s="912">
        <f t="shared" si="7"/>
        <v>1</v>
      </c>
      <c r="I135" s="12"/>
    </row>
    <row r="136" spans="1:9">
      <c r="A136" s="47" t="s">
        <v>1374</v>
      </c>
      <c r="B136" s="48" t="s">
        <v>6701</v>
      </c>
      <c r="C136" s="1266"/>
      <c r="D136" s="231"/>
      <c r="E136" s="232"/>
      <c r="F136" s="232"/>
      <c r="G136" s="912">
        <f t="shared" si="6"/>
        <v>0</v>
      </c>
      <c r="H136" s="912">
        <f t="shared" si="7"/>
        <v>0</v>
      </c>
      <c r="I136" s="12"/>
    </row>
    <row r="137" spans="1:9">
      <c r="A137" s="47" t="s">
        <v>1384</v>
      </c>
      <c r="B137" s="48" t="s">
        <v>6702</v>
      </c>
      <c r="C137" s="1266"/>
      <c r="D137" s="231"/>
      <c r="E137" s="232">
        <v>1</v>
      </c>
      <c r="F137" s="232">
        <v>1</v>
      </c>
      <c r="G137" s="912">
        <f t="shared" si="6"/>
        <v>1</v>
      </c>
      <c r="H137" s="912">
        <f t="shared" si="7"/>
        <v>1</v>
      </c>
      <c r="I137" s="12"/>
    </row>
    <row r="138" spans="1:9">
      <c r="A138" s="47" t="s">
        <v>7004</v>
      </c>
      <c r="B138" s="48" t="s">
        <v>1399</v>
      </c>
      <c r="C138" s="1266"/>
      <c r="D138" s="231"/>
      <c r="E138" s="232"/>
      <c r="F138" s="232"/>
      <c r="G138" s="912">
        <f t="shared" ref="G138:G164" si="8">C138+E138</f>
        <v>0</v>
      </c>
      <c r="H138" s="912">
        <f t="shared" ref="H138:H164" si="9">D138+F138</f>
        <v>0</v>
      </c>
      <c r="I138" s="12"/>
    </row>
    <row r="139" spans="1:9" ht="25.5">
      <c r="A139" s="47" t="s">
        <v>7005</v>
      </c>
      <c r="B139" s="48" t="s">
        <v>7006</v>
      </c>
      <c r="C139" s="1266">
        <v>1</v>
      </c>
      <c r="D139" s="897">
        <v>1</v>
      </c>
      <c r="E139" s="232"/>
      <c r="F139" s="232"/>
      <c r="G139" s="912">
        <f t="shared" si="8"/>
        <v>1</v>
      </c>
      <c r="H139" s="912">
        <f t="shared" si="9"/>
        <v>1</v>
      </c>
      <c r="I139" s="12"/>
    </row>
    <row r="140" spans="1:9">
      <c r="A140" s="47" t="s">
        <v>7007</v>
      </c>
      <c r="B140" s="48" t="s">
        <v>6691</v>
      </c>
      <c r="C140" s="1266">
        <v>3</v>
      </c>
      <c r="D140" s="897">
        <v>3</v>
      </c>
      <c r="E140" s="232"/>
      <c r="F140" s="232"/>
      <c r="G140" s="912">
        <f t="shared" si="8"/>
        <v>3</v>
      </c>
      <c r="H140" s="912">
        <f t="shared" si="9"/>
        <v>3</v>
      </c>
      <c r="I140" s="12"/>
    </row>
    <row r="141" spans="1:9" ht="25.5">
      <c r="A141" s="47" t="s">
        <v>7008</v>
      </c>
      <c r="B141" s="48" t="s">
        <v>7009</v>
      </c>
      <c r="C141" s="1266">
        <v>1</v>
      </c>
      <c r="D141" s="897">
        <v>1</v>
      </c>
      <c r="E141" s="232"/>
      <c r="F141" s="232"/>
      <c r="G141" s="912">
        <f t="shared" si="8"/>
        <v>1</v>
      </c>
      <c r="H141" s="912">
        <f t="shared" si="9"/>
        <v>1</v>
      </c>
      <c r="I141" s="12"/>
    </row>
    <row r="142" spans="1:9">
      <c r="A142" s="47" t="s">
        <v>7010</v>
      </c>
      <c r="B142" s="48" t="s">
        <v>7011</v>
      </c>
      <c r="C142" s="1266">
        <v>1</v>
      </c>
      <c r="D142" s="897">
        <v>1</v>
      </c>
      <c r="E142" s="232"/>
      <c r="F142" s="232"/>
      <c r="G142" s="912">
        <f t="shared" si="8"/>
        <v>1</v>
      </c>
      <c r="H142" s="912">
        <f t="shared" si="9"/>
        <v>1</v>
      </c>
      <c r="I142" s="12"/>
    </row>
    <row r="143" spans="1:9" ht="25.5">
      <c r="A143" s="47" t="s">
        <v>7014</v>
      </c>
      <c r="B143" s="48" t="s">
        <v>7015</v>
      </c>
      <c r="C143" s="1266"/>
      <c r="D143" s="897"/>
      <c r="E143" s="232">
        <v>1</v>
      </c>
      <c r="F143" s="232">
        <v>1</v>
      </c>
      <c r="G143" s="912">
        <f t="shared" si="8"/>
        <v>1</v>
      </c>
      <c r="H143" s="912">
        <f t="shared" si="9"/>
        <v>1</v>
      </c>
      <c r="I143" s="12"/>
    </row>
    <row r="144" spans="1:9" ht="25.5">
      <c r="A144" s="47" t="s">
        <v>7016</v>
      </c>
      <c r="B144" s="48" t="s">
        <v>7017</v>
      </c>
      <c r="C144" s="1266"/>
      <c r="D144" s="897"/>
      <c r="E144" s="232">
        <v>1</v>
      </c>
      <c r="F144" s="232">
        <v>1</v>
      </c>
      <c r="G144" s="912">
        <f t="shared" si="8"/>
        <v>1</v>
      </c>
      <c r="H144" s="912">
        <f t="shared" si="9"/>
        <v>1</v>
      </c>
      <c r="I144" s="12"/>
    </row>
    <row r="145" spans="1:9" ht="25.5">
      <c r="A145" s="47" t="s">
        <v>7018</v>
      </c>
      <c r="B145" s="48" t="s">
        <v>7019</v>
      </c>
      <c r="C145" s="1266"/>
      <c r="D145" s="897"/>
      <c r="E145" s="232">
        <v>6</v>
      </c>
      <c r="F145" s="232">
        <v>6</v>
      </c>
      <c r="G145" s="912">
        <f t="shared" si="8"/>
        <v>6</v>
      </c>
      <c r="H145" s="912">
        <f t="shared" si="9"/>
        <v>6</v>
      </c>
      <c r="I145" s="12"/>
    </row>
    <row r="146" spans="1:9">
      <c r="A146" s="47" t="s">
        <v>7020</v>
      </c>
      <c r="B146" s="48" t="s">
        <v>7021</v>
      </c>
      <c r="C146" s="1266"/>
      <c r="D146" s="897"/>
      <c r="E146" s="232">
        <v>1</v>
      </c>
      <c r="F146" s="232">
        <v>1</v>
      </c>
      <c r="G146" s="912">
        <f t="shared" si="8"/>
        <v>1</v>
      </c>
      <c r="H146" s="912">
        <f t="shared" si="9"/>
        <v>1</v>
      </c>
      <c r="I146" s="12"/>
    </row>
    <row r="147" spans="1:9">
      <c r="A147" s="47" t="s">
        <v>7112</v>
      </c>
      <c r="B147" s="48" t="s">
        <v>7113</v>
      </c>
      <c r="C147" s="1266">
        <v>1</v>
      </c>
      <c r="D147" s="1075">
        <v>1</v>
      </c>
      <c r="E147" s="232"/>
      <c r="F147" s="232"/>
      <c r="G147" s="1074">
        <f t="shared" si="8"/>
        <v>1</v>
      </c>
      <c r="H147" s="1074">
        <f t="shared" si="9"/>
        <v>1</v>
      </c>
      <c r="I147" s="12"/>
    </row>
    <row r="148" spans="1:9">
      <c r="A148" s="47" t="s">
        <v>7114</v>
      </c>
      <c r="B148" s="48" t="s">
        <v>7115</v>
      </c>
      <c r="C148" s="1266"/>
      <c r="D148" s="1075"/>
      <c r="E148" s="232">
        <v>5</v>
      </c>
      <c r="F148" s="232">
        <v>5</v>
      </c>
      <c r="G148" s="1074">
        <f t="shared" si="8"/>
        <v>5</v>
      </c>
      <c r="H148" s="1074">
        <f t="shared" si="9"/>
        <v>5</v>
      </c>
      <c r="I148" s="12"/>
    </row>
    <row r="149" spans="1:9">
      <c r="A149" s="47" t="s">
        <v>3877</v>
      </c>
      <c r="B149" s="48" t="s">
        <v>3878</v>
      </c>
      <c r="C149" s="1266"/>
      <c r="D149" s="897"/>
      <c r="E149" s="232">
        <v>1</v>
      </c>
      <c r="F149" s="232">
        <v>1</v>
      </c>
      <c r="G149" s="912">
        <f t="shared" si="8"/>
        <v>1</v>
      </c>
      <c r="H149" s="912">
        <f t="shared" si="9"/>
        <v>1</v>
      </c>
      <c r="I149" s="12"/>
    </row>
    <row r="150" spans="1:9">
      <c r="A150" s="47" t="s">
        <v>7386</v>
      </c>
      <c r="B150" s="48" t="s">
        <v>7387</v>
      </c>
      <c r="C150" s="1266">
        <v>1</v>
      </c>
      <c r="D150" s="897">
        <v>1</v>
      </c>
      <c r="E150" s="232"/>
      <c r="F150" s="232"/>
      <c r="G150" s="912">
        <f t="shared" si="8"/>
        <v>1</v>
      </c>
      <c r="H150" s="912">
        <f t="shared" si="9"/>
        <v>1</v>
      </c>
      <c r="I150" s="12"/>
    </row>
    <row r="151" spans="1:9">
      <c r="A151" s="47" t="s">
        <v>4457</v>
      </c>
      <c r="B151" s="48" t="s">
        <v>4458</v>
      </c>
      <c r="C151" s="1266"/>
      <c r="D151" s="1127"/>
      <c r="E151" s="232">
        <v>2</v>
      </c>
      <c r="F151" s="232">
        <v>2</v>
      </c>
      <c r="G151" s="1126">
        <f t="shared" si="8"/>
        <v>2</v>
      </c>
      <c r="H151" s="1126">
        <f t="shared" si="9"/>
        <v>2</v>
      </c>
      <c r="I151" s="12"/>
    </row>
    <row r="152" spans="1:9">
      <c r="A152" s="47" t="s">
        <v>7388</v>
      </c>
      <c r="B152" s="48" t="s">
        <v>7389</v>
      </c>
      <c r="C152" s="1266"/>
      <c r="D152" s="1127"/>
      <c r="E152" s="232">
        <v>2</v>
      </c>
      <c r="F152" s="232">
        <v>2</v>
      </c>
      <c r="G152" s="1126">
        <f t="shared" si="8"/>
        <v>2</v>
      </c>
      <c r="H152" s="1126">
        <f t="shared" si="9"/>
        <v>2</v>
      </c>
      <c r="I152" s="12"/>
    </row>
    <row r="153" spans="1:9">
      <c r="A153" s="47" t="s">
        <v>7390</v>
      </c>
      <c r="B153" s="48" t="s">
        <v>7391</v>
      </c>
      <c r="C153" s="1266"/>
      <c r="D153" s="1127"/>
      <c r="E153" s="232">
        <v>1</v>
      </c>
      <c r="F153" s="232">
        <v>1</v>
      </c>
      <c r="G153" s="1126">
        <f t="shared" si="8"/>
        <v>1</v>
      </c>
      <c r="H153" s="1126">
        <f t="shared" si="9"/>
        <v>1</v>
      </c>
      <c r="I153" s="12"/>
    </row>
    <row r="154" spans="1:9">
      <c r="A154" s="47" t="s">
        <v>1417</v>
      </c>
      <c r="B154" s="48" t="s">
        <v>7392</v>
      </c>
      <c r="C154" s="1266"/>
      <c r="D154" s="1127"/>
      <c r="E154" s="232"/>
      <c r="F154" s="232"/>
      <c r="G154" s="1126">
        <f t="shared" si="8"/>
        <v>0</v>
      </c>
      <c r="H154" s="1126">
        <f t="shared" si="9"/>
        <v>0</v>
      </c>
      <c r="I154" s="12"/>
    </row>
    <row r="155" spans="1:9">
      <c r="A155" s="47" t="s">
        <v>7393</v>
      </c>
      <c r="B155" s="48" t="s">
        <v>7394</v>
      </c>
      <c r="C155" s="1266"/>
      <c r="D155" s="1127"/>
      <c r="E155" s="232">
        <v>1</v>
      </c>
      <c r="F155" s="232">
        <v>1</v>
      </c>
      <c r="G155" s="1126">
        <f t="shared" si="8"/>
        <v>1</v>
      </c>
      <c r="H155" s="1126">
        <f t="shared" si="9"/>
        <v>1</v>
      </c>
      <c r="I155" s="12"/>
    </row>
    <row r="156" spans="1:9">
      <c r="A156" s="47" t="s">
        <v>2646</v>
      </c>
      <c r="B156" s="48" t="s">
        <v>7395</v>
      </c>
      <c r="C156" s="1266"/>
      <c r="D156" s="1127"/>
      <c r="E156" s="232">
        <v>1</v>
      </c>
      <c r="F156" s="232">
        <v>1</v>
      </c>
      <c r="G156" s="1126">
        <f t="shared" si="8"/>
        <v>1</v>
      </c>
      <c r="H156" s="1126">
        <f t="shared" si="9"/>
        <v>1</v>
      </c>
      <c r="I156" s="12"/>
    </row>
    <row r="157" spans="1:9" ht="25.5">
      <c r="A157" s="47" t="s">
        <v>1262</v>
      </c>
      <c r="B157" s="48" t="s">
        <v>1263</v>
      </c>
      <c r="C157" s="1266"/>
      <c r="D157" s="1127"/>
      <c r="E157" s="232">
        <v>1</v>
      </c>
      <c r="F157" s="232">
        <v>1</v>
      </c>
      <c r="G157" s="1126">
        <f t="shared" si="8"/>
        <v>1</v>
      </c>
      <c r="H157" s="1126">
        <f t="shared" si="9"/>
        <v>1</v>
      </c>
      <c r="I157" s="12"/>
    </row>
    <row r="158" spans="1:9" ht="25.5">
      <c r="A158" s="47" t="s">
        <v>7627</v>
      </c>
      <c r="B158" s="48" t="s">
        <v>7628</v>
      </c>
      <c r="C158" s="1266"/>
      <c r="D158" s="1127"/>
      <c r="E158" s="232">
        <v>2</v>
      </c>
      <c r="F158" s="232">
        <v>2</v>
      </c>
      <c r="G158" s="1126">
        <f t="shared" si="8"/>
        <v>2</v>
      </c>
      <c r="H158" s="1126">
        <f t="shared" si="9"/>
        <v>2</v>
      </c>
      <c r="I158" s="12"/>
    </row>
    <row r="159" spans="1:9">
      <c r="A159" s="47" t="s">
        <v>239</v>
      </c>
      <c r="B159" s="48" t="s">
        <v>7629</v>
      </c>
      <c r="C159" s="1266"/>
      <c r="D159" s="1187"/>
      <c r="E159" s="232">
        <v>1</v>
      </c>
      <c r="F159" s="232">
        <v>1</v>
      </c>
      <c r="G159" s="1186">
        <f t="shared" si="8"/>
        <v>1</v>
      </c>
      <c r="H159" s="1186">
        <f t="shared" si="9"/>
        <v>1</v>
      </c>
      <c r="I159" s="12"/>
    </row>
    <row r="160" spans="1:9">
      <c r="A160" s="47" t="s">
        <v>7630</v>
      </c>
      <c r="B160" s="48" t="s">
        <v>7631</v>
      </c>
      <c r="C160" s="1266"/>
      <c r="D160" s="1187"/>
      <c r="E160" s="232">
        <v>1</v>
      </c>
      <c r="F160" s="232">
        <v>1</v>
      </c>
      <c r="G160" s="1186">
        <f t="shared" si="8"/>
        <v>1</v>
      </c>
      <c r="H160" s="1186">
        <f t="shared" si="9"/>
        <v>1</v>
      </c>
      <c r="I160" s="12"/>
    </row>
    <row r="161" spans="1:9" ht="15">
      <c r="A161" s="341" t="s">
        <v>742</v>
      </c>
      <c r="B161" s="234" t="s">
        <v>7632</v>
      </c>
      <c r="C161" s="1196"/>
      <c r="D161" s="1185"/>
      <c r="E161" s="164">
        <v>1</v>
      </c>
      <c r="F161" s="164">
        <v>1</v>
      </c>
      <c r="G161" s="382">
        <f t="shared" si="8"/>
        <v>1</v>
      </c>
      <c r="H161" s="382">
        <f t="shared" si="9"/>
        <v>1</v>
      </c>
      <c r="I161" s="12"/>
    </row>
    <row r="162" spans="1:9" ht="15">
      <c r="A162" s="341" t="s">
        <v>7633</v>
      </c>
      <c r="B162" s="234" t="s">
        <v>7634</v>
      </c>
      <c r="C162" s="1196"/>
      <c r="D162" s="1196"/>
      <c r="E162" s="164">
        <v>1</v>
      </c>
      <c r="F162" s="164">
        <v>1</v>
      </c>
      <c r="G162" s="382">
        <f t="shared" si="8"/>
        <v>1</v>
      </c>
      <c r="H162" s="382">
        <f t="shared" si="9"/>
        <v>1</v>
      </c>
      <c r="I162" s="12"/>
    </row>
    <row r="163" spans="1:9" ht="25.5">
      <c r="A163" s="341" t="s">
        <v>7668</v>
      </c>
      <c r="B163" s="234" t="s">
        <v>7669</v>
      </c>
      <c r="C163" s="1196">
        <v>1</v>
      </c>
      <c r="D163" s="1185">
        <v>1</v>
      </c>
      <c r="E163" s="164"/>
      <c r="F163" s="164"/>
      <c r="G163" s="382">
        <f t="shared" si="8"/>
        <v>1</v>
      </c>
      <c r="H163" s="382">
        <f t="shared" si="9"/>
        <v>1</v>
      </c>
      <c r="I163" s="12"/>
    </row>
    <row r="164" spans="1:9" ht="17.25" customHeight="1">
      <c r="A164" s="334" t="s">
        <v>4459</v>
      </c>
      <c r="B164" s="335"/>
      <c r="C164" s="816">
        <f>SUM(C10:C163)</f>
        <v>30</v>
      </c>
      <c r="D164" s="816">
        <f>SUM(D10:D163)</f>
        <v>30</v>
      </c>
      <c r="E164" s="816">
        <f>SUM(E10:E163)</f>
        <v>919</v>
      </c>
      <c r="F164" s="816">
        <f>SUM(F10:F163)</f>
        <v>919</v>
      </c>
      <c r="G164" s="912">
        <f t="shared" si="8"/>
        <v>949</v>
      </c>
      <c r="H164" s="912">
        <f t="shared" si="9"/>
        <v>949</v>
      </c>
      <c r="I164" s="12"/>
    </row>
    <row r="165" spans="1:9" ht="24.75" customHeight="1">
      <c r="A165" s="47"/>
      <c r="B165" s="354" t="s">
        <v>4460</v>
      </c>
      <c r="C165" s="817"/>
      <c r="D165" s="818"/>
      <c r="E165" s="818"/>
      <c r="F165" s="818"/>
      <c r="G165" s="818"/>
      <c r="H165" s="818"/>
      <c r="I165" s="12"/>
    </row>
    <row r="166" spans="1:9" ht="24.75" customHeight="1">
      <c r="A166" s="47" t="s">
        <v>19</v>
      </c>
      <c r="B166" s="354" t="s">
        <v>20</v>
      </c>
      <c r="C166" s="381"/>
      <c r="D166" s="381"/>
      <c r="E166" s="380">
        <v>4</v>
      </c>
      <c r="F166" s="380">
        <v>4</v>
      </c>
      <c r="G166" s="382">
        <f t="shared" ref="G166:G197" si="10">C166+E166</f>
        <v>4</v>
      </c>
      <c r="H166" s="382">
        <f t="shared" ref="H166:H197" si="11">D166+F166</f>
        <v>4</v>
      </c>
      <c r="I166" s="12"/>
    </row>
    <row r="167" spans="1:9" ht="24.75" customHeight="1">
      <c r="A167" s="47" t="s">
        <v>594</v>
      </c>
      <c r="B167" s="48" t="s">
        <v>333</v>
      </c>
      <c r="C167" s="1266"/>
      <c r="D167" s="231"/>
      <c r="E167" s="232"/>
      <c r="F167" s="232"/>
      <c r="G167" s="382">
        <f t="shared" si="10"/>
        <v>0</v>
      </c>
      <c r="H167" s="382">
        <f t="shared" si="11"/>
        <v>0</v>
      </c>
      <c r="I167" s="12"/>
    </row>
    <row r="168" spans="1:9" ht="24.75" customHeight="1">
      <c r="A168" s="47" t="s">
        <v>4005</v>
      </c>
      <c r="B168" s="333" t="s">
        <v>4006</v>
      </c>
      <c r="C168" s="1266"/>
      <c r="D168" s="231"/>
      <c r="E168" s="232">
        <v>4</v>
      </c>
      <c r="F168" s="232">
        <v>4</v>
      </c>
      <c r="G168" s="382">
        <f t="shared" si="10"/>
        <v>4</v>
      </c>
      <c r="H168" s="382">
        <f t="shared" si="11"/>
        <v>4</v>
      </c>
      <c r="I168" s="12"/>
    </row>
    <row r="169" spans="1:9" ht="24.75" customHeight="1">
      <c r="A169" s="47" t="s">
        <v>302</v>
      </c>
      <c r="B169" s="333" t="s">
        <v>303</v>
      </c>
      <c r="C169" s="1266"/>
      <c r="D169" s="231"/>
      <c r="E169" s="232">
        <v>3</v>
      </c>
      <c r="F169" s="232">
        <v>3</v>
      </c>
      <c r="G169" s="382">
        <f t="shared" si="10"/>
        <v>3</v>
      </c>
      <c r="H169" s="382">
        <f t="shared" si="11"/>
        <v>3</v>
      </c>
      <c r="I169" s="12"/>
    </row>
    <row r="170" spans="1:9" ht="24.75" customHeight="1">
      <c r="A170" s="47" t="s">
        <v>2592</v>
      </c>
      <c r="B170" s="333" t="s">
        <v>334</v>
      </c>
      <c r="C170" s="1266"/>
      <c r="D170" s="231"/>
      <c r="E170" s="232"/>
      <c r="F170" s="232"/>
      <c r="G170" s="382">
        <f t="shared" si="10"/>
        <v>0</v>
      </c>
      <c r="H170" s="382">
        <f t="shared" si="11"/>
        <v>0</v>
      </c>
      <c r="I170" s="12"/>
    </row>
    <row r="171" spans="1:9" ht="38.25">
      <c r="A171" s="47" t="s">
        <v>3837</v>
      </c>
      <c r="B171" s="48" t="s">
        <v>3838</v>
      </c>
      <c r="C171" s="1266"/>
      <c r="D171" s="231"/>
      <c r="E171" s="1266"/>
      <c r="F171" s="231"/>
      <c r="G171" s="382">
        <f t="shared" si="10"/>
        <v>0</v>
      </c>
      <c r="H171" s="382">
        <f t="shared" si="11"/>
        <v>0</v>
      </c>
      <c r="I171" s="12"/>
    </row>
    <row r="172" spans="1:9" ht="38.25">
      <c r="A172" s="47" t="s">
        <v>4036</v>
      </c>
      <c r="B172" s="48" t="s">
        <v>3839</v>
      </c>
      <c r="C172" s="1266">
        <v>12</v>
      </c>
      <c r="D172" s="231">
        <v>12</v>
      </c>
      <c r="E172" s="232">
        <v>38</v>
      </c>
      <c r="F172" s="232">
        <v>38</v>
      </c>
      <c r="G172" s="382">
        <f t="shared" si="10"/>
        <v>50</v>
      </c>
      <c r="H172" s="382">
        <f t="shared" si="11"/>
        <v>50</v>
      </c>
      <c r="I172" s="12"/>
    </row>
    <row r="173" spans="1:9" ht="25.5">
      <c r="A173" s="47" t="s">
        <v>3840</v>
      </c>
      <c r="B173" s="48" t="s">
        <v>3841</v>
      </c>
      <c r="C173" s="1266">
        <v>2</v>
      </c>
      <c r="D173" s="231">
        <v>2</v>
      </c>
      <c r="E173" s="232"/>
      <c r="F173" s="232"/>
      <c r="G173" s="382">
        <f t="shared" si="10"/>
        <v>2</v>
      </c>
      <c r="H173" s="382">
        <f t="shared" si="11"/>
        <v>2</v>
      </c>
      <c r="I173" s="12"/>
    </row>
    <row r="174" spans="1:9" ht="25.5">
      <c r="A174" s="47" t="s">
        <v>1404</v>
      </c>
      <c r="B174" s="48" t="s">
        <v>3842</v>
      </c>
      <c r="C174" s="1266"/>
      <c r="D174" s="231"/>
      <c r="E174" s="232"/>
      <c r="F174" s="232"/>
      <c r="G174" s="382">
        <f t="shared" si="10"/>
        <v>0</v>
      </c>
      <c r="H174" s="382">
        <f t="shared" si="11"/>
        <v>0</v>
      </c>
      <c r="I174" s="12"/>
    </row>
    <row r="175" spans="1:9">
      <c r="A175" s="47" t="s">
        <v>4465</v>
      </c>
      <c r="B175" s="48" t="s">
        <v>4466</v>
      </c>
      <c r="C175" s="1266">
        <v>2801</v>
      </c>
      <c r="D175" s="231">
        <v>2801</v>
      </c>
      <c r="E175" s="232">
        <v>3377</v>
      </c>
      <c r="F175" s="232">
        <v>3377</v>
      </c>
      <c r="G175" s="382">
        <f t="shared" si="10"/>
        <v>6178</v>
      </c>
      <c r="H175" s="382">
        <f t="shared" si="11"/>
        <v>6178</v>
      </c>
      <c r="I175" s="12"/>
    </row>
    <row r="176" spans="1:9">
      <c r="A176" s="47" t="s">
        <v>3849</v>
      </c>
      <c r="B176" s="48" t="s">
        <v>3850</v>
      </c>
      <c r="C176" s="1266">
        <v>1</v>
      </c>
      <c r="D176" s="231">
        <v>1</v>
      </c>
      <c r="E176" s="1266"/>
      <c r="F176" s="231"/>
      <c r="G176" s="382">
        <f t="shared" si="10"/>
        <v>1</v>
      </c>
      <c r="H176" s="382">
        <f t="shared" si="11"/>
        <v>1</v>
      </c>
    </row>
    <row r="177" spans="1:8">
      <c r="A177" s="47" t="s">
        <v>3851</v>
      </c>
      <c r="B177" s="48" t="s">
        <v>3852</v>
      </c>
      <c r="C177" s="1266">
        <v>166</v>
      </c>
      <c r="D177" s="231">
        <v>166</v>
      </c>
      <c r="E177" s="1266">
        <v>7</v>
      </c>
      <c r="F177" s="231">
        <v>7</v>
      </c>
      <c r="G177" s="382">
        <f t="shared" si="10"/>
        <v>173</v>
      </c>
      <c r="H177" s="382">
        <f t="shared" si="11"/>
        <v>173</v>
      </c>
    </row>
    <row r="178" spans="1:8">
      <c r="A178" s="47" t="s">
        <v>3853</v>
      </c>
      <c r="B178" s="48" t="s">
        <v>3854</v>
      </c>
      <c r="C178" s="1266">
        <v>13</v>
      </c>
      <c r="D178" s="231">
        <v>13</v>
      </c>
      <c r="E178" s="1266">
        <v>3</v>
      </c>
      <c r="F178" s="231">
        <v>3</v>
      </c>
      <c r="G178" s="382">
        <f t="shared" si="10"/>
        <v>16</v>
      </c>
      <c r="H178" s="382">
        <f t="shared" si="11"/>
        <v>16</v>
      </c>
    </row>
    <row r="179" spans="1:8">
      <c r="A179" s="47" t="s">
        <v>994</v>
      </c>
      <c r="B179" s="48" t="s">
        <v>995</v>
      </c>
      <c r="C179" s="1266">
        <v>286</v>
      </c>
      <c r="D179" s="231">
        <v>286</v>
      </c>
      <c r="E179" s="232">
        <v>4</v>
      </c>
      <c r="F179" s="232">
        <v>4</v>
      </c>
      <c r="G179" s="382">
        <f t="shared" si="10"/>
        <v>290</v>
      </c>
      <c r="H179" s="382">
        <f t="shared" si="11"/>
        <v>290</v>
      </c>
    </row>
    <row r="180" spans="1:8">
      <c r="A180" s="47" t="s">
        <v>5984</v>
      </c>
      <c r="B180" s="48" t="s">
        <v>4009</v>
      </c>
      <c r="C180" s="1266">
        <v>12</v>
      </c>
      <c r="D180" s="231">
        <v>12</v>
      </c>
      <c r="E180" s="232">
        <v>412</v>
      </c>
      <c r="F180" s="232">
        <v>412</v>
      </c>
      <c r="G180" s="382">
        <f t="shared" si="10"/>
        <v>424</v>
      </c>
      <c r="H180" s="382">
        <f t="shared" si="11"/>
        <v>424</v>
      </c>
    </row>
    <row r="181" spans="1:8">
      <c r="A181" s="47" t="s">
        <v>2444</v>
      </c>
      <c r="B181" s="48" t="s">
        <v>2445</v>
      </c>
      <c r="C181" s="1266">
        <v>8</v>
      </c>
      <c r="D181" s="231">
        <v>8</v>
      </c>
      <c r="E181" s="1266">
        <v>2</v>
      </c>
      <c r="F181" s="231">
        <v>2</v>
      </c>
      <c r="G181" s="382">
        <f t="shared" si="10"/>
        <v>10</v>
      </c>
      <c r="H181" s="382">
        <f t="shared" si="11"/>
        <v>10</v>
      </c>
    </row>
    <row r="182" spans="1:8">
      <c r="A182" s="47" t="s">
        <v>2446</v>
      </c>
      <c r="B182" s="48" t="s">
        <v>2447</v>
      </c>
      <c r="C182" s="1266">
        <v>1</v>
      </c>
      <c r="D182" s="231">
        <v>1</v>
      </c>
      <c r="E182" s="1266"/>
      <c r="F182" s="231"/>
      <c r="G182" s="382">
        <f t="shared" si="10"/>
        <v>1</v>
      </c>
      <c r="H182" s="382">
        <f t="shared" si="11"/>
        <v>1</v>
      </c>
    </row>
    <row r="183" spans="1:8">
      <c r="A183" s="47" t="s">
        <v>3857</v>
      </c>
      <c r="B183" s="48" t="s">
        <v>3858</v>
      </c>
      <c r="C183" s="1266"/>
      <c r="D183" s="231"/>
      <c r="E183" s="1266"/>
      <c r="F183" s="231"/>
      <c r="G183" s="382">
        <f t="shared" si="10"/>
        <v>0</v>
      </c>
      <c r="H183" s="382">
        <f t="shared" si="11"/>
        <v>0</v>
      </c>
    </row>
    <row r="184" spans="1:8" ht="25.5">
      <c r="A184" s="47" t="s">
        <v>3859</v>
      </c>
      <c r="B184" s="48" t="s">
        <v>3860</v>
      </c>
      <c r="C184" s="1266"/>
      <c r="D184" s="231"/>
      <c r="E184" s="1266"/>
      <c r="F184" s="231"/>
      <c r="G184" s="382">
        <f t="shared" si="10"/>
        <v>0</v>
      </c>
      <c r="H184" s="382">
        <f t="shared" si="11"/>
        <v>0</v>
      </c>
    </row>
    <row r="185" spans="1:8" ht="25.5">
      <c r="A185" s="47" t="s">
        <v>3861</v>
      </c>
      <c r="B185" s="48" t="s">
        <v>3862</v>
      </c>
      <c r="C185" s="1266">
        <v>3</v>
      </c>
      <c r="D185" s="231">
        <v>3</v>
      </c>
      <c r="E185" s="1266">
        <v>2</v>
      </c>
      <c r="F185" s="231">
        <v>2</v>
      </c>
      <c r="G185" s="382">
        <f t="shared" si="10"/>
        <v>5</v>
      </c>
      <c r="H185" s="382">
        <f t="shared" si="11"/>
        <v>5</v>
      </c>
    </row>
    <row r="186" spans="1:8" ht="25.5">
      <c r="A186" s="47" t="s">
        <v>3863</v>
      </c>
      <c r="B186" s="48" t="s">
        <v>3864</v>
      </c>
      <c r="C186" s="1266">
        <v>4</v>
      </c>
      <c r="D186" s="231">
        <v>4</v>
      </c>
      <c r="E186" s="1266">
        <v>4</v>
      </c>
      <c r="F186" s="231">
        <v>4</v>
      </c>
      <c r="G186" s="382">
        <f t="shared" si="10"/>
        <v>8</v>
      </c>
      <c r="H186" s="382">
        <f t="shared" si="11"/>
        <v>8</v>
      </c>
    </row>
    <row r="187" spans="1:8" ht="25.5">
      <c r="A187" s="47" t="s">
        <v>3865</v>
      </c>
      <c r="B187" s="48" t="s">
        <v>3866</v>
      </c>
      <c r="C187" s="1266"/>
      <c r="D187" s="231"/>
      <c r="E187" s="1266">
        <v>1</v>
      </c>
      <c r="F187" s="231">
        <v>1</v>
      </c>
      <c r="G187" s="382">
        <f t="shared" si="10"/>
        <v>1</v>
      </c>
      <c r="H187" s="382">
        <f t="shared" si="11"/>
        <v>1</v>
      </c>
    </row>
    <row r="188" spans="1:8" ht="38.25">
      <c r="A188" s="47" t="s">
        <v>3867</v>
      </c>
      <c r="B188" s="48" t="s">
        <v>3868</v>
      </c>
      <c r="C188" s="1266"/>
      <c r="D188" s="231"/>
      <c r="E188" s="1266"/>
      <c r="F188" s="231"/>
      <c r="G188" s="382">
        <f t="shared" si="10"/>
        <v>0</v>
      </c>
      <c r="H188" s="382">
        <f t="shared" si="11"/>
        <v>0</v>
      </c>
    </row>
    <row r="189" spans="1:8">
      <c r="A189" s="47" t="s">
        <v>4029</v>
      </c>
      <c r="B189" s="48" t="s">
        <v>4030</v>
      </c>
      <c r="C189" s="1266"/>
      <c r="D189" s="231"/>
      <c r="E189" s="1266"/>
      <c r="F189" s="231"/>
      <c r="G189" s="382">
        <f t="shared" si="10"/>
        <v>0</v>
      </c>
      <c r="H189" s="382">
        <f t="shared" si="11"/>
        <v>0</v>
      </c>
    </row>
    <row r="190" spans="1:8">
      <c r="A190" s="47" t="s">
        <v>4071</v>
      </c>
      <c r="B190" s="48" t="s">
        <v>1031</v>
      </c>
      <c r="C190" s="1266">
        <v>10</v>
      </c>
      <c r="D190" s="231">
        <v>10</v>
      </c>
      <c r="E190" s="232">
        <v>119</v>
      </c>
      <c r="F190" s="232">
        <v>119</v>
      </c>
      <c r="G190" s="382">
        <f t="shared" si="10"/>
        <v>129</v>
      </c>
      <c r="H190" s="382">
        <f t="shared" si="11"/>
        <v>129</v>
      </c>
    </row>
    <row r="191" spans="1:8" ht="25.5">
      <c r="A191" s="47" t="s">
        <v>5994</v>
      </c>
      <c r="B191" s="48" t="s">
        <v>3869</v>
      </c>
      <c r="C191" s="1266"/>
      <c r="D191" s="231"/>
      <c r="E191" s="232">
        <v>130</v>
      </c>
      <c r="F191" s="232">
        <v>130</v>
      </c>
      <c r="G191" s="382">
        <f t="shared" si="10"/>
        <v>130</v>
      </c>
      <c r="H191" s="382">
        <f t="shared" si="11"/>
        <v>130</v>
      </c>
    </row>
    <row r="192" spans="1:8">
      <c r="A192" s="47" t="s">
        <v>5996</v>
      </c>
      <c r="B192" s="48" t="s">
        <v>4031</v>
      </c>
      <c r="C192" s="1266"/>
      <c r="D192" s="231"/>
      <c r="E192" s="232">
        <v>313</v>
      </c>
      <c r="F192" s="232">
        <v>313</v>
      </c>
      <c r="G192" s="382">
        <f t="shared" si="10"/>
        <v>313</v>
      </c>
      <c r="H192" s="382">
        <f t="shared" si="11"/>
        <v>313</v>
      </c>
    </row>
    <row r="193" spans="1:8">
      <c r="A193" s="47" t="s">
        <v>3870</v>
      </c>
      <c r="B193" s="48" t="s">
        <v>3871</v>
      </c>
      <c r="C193" s="1266">
        <v>103</v>
      </c>
      <c r="D193" s="231">
        <v>103</v>
      </c>
      <c r="E193" s="232">
        <v>6</v>
      </c>
      <c r="F193" s="232">
        <v>6</v>
      </c>
      <c r="G193" s="382">
        <f t="shared" si="10"/>
        <v>109</v>
      </c>
      <c r="H193" s="382">
        <f t="shared" si="11"/>
        <v>109</v>
      </c>
    </row>
    <row r="194" spans="1:8">
      <c r="A194" s="47" t="s">
        <v>4411</v>
      </c>
      <c r="B194" s="48" t="s">
        <v>3872</v>
      </c>
      <c r="C194" s="1266"/>
      <c r="D194" s="231"/>
      <c r="E194" s="232">
        <v>33</v>
      </c>
      <c r="F194" s="232">
        <v>33</v>
      </c>
      <c r="G194" s="382">
        <f t="shared" si="10"/>
        <v>33</v>
      </c>
      <c r="H194" s="382">
        <f t="shared" si="11"/>
        <v>33</v>
      </c>
    </row>
    <row r="195" spans="1:8">
      <c r="A195" s="47" t="s">
        <v>2697</v>
      </c>
      <c r="B195" s="48" t="s">
        <v>2698</v>
      </c>
      <c r="C195" s="1266"/>
      <c r="D195" s="231"/>
      <c r="E195" s="232">
        <v>267</v>
      </c>
      <c r="F195" s="232">
        <v>267</v>
      </c>
      <c r="G195" s="382">
        <f t="shared" si="10"/>
        <v>267</v>
      </c>
      <c r="H195" s="382">
        <f t="shared" si="11"/>
        <v>267</v>
      </c>
    </row>
    <row r="196" spans="1:8">
      <c r="A196" s="47" t="s">
        <v>2699</v>
      </c>
      <c r="B196" s="48" t="s">
        <v>2700</v>
      </c>
      <c r="C196" s="1266">
        <v>153</v>
      </c>
      <c r="D196" s="231">
        <v>153</v>
      </c>
      <c r="E196" s="232">
        <v>1</v>
      </c>
      <c r="F196" s="232">
        <v>1</v>
      </c>
      <c r="G196" s="382">
        <f t="shared" si="10"/>
        <v>154</v>
      </c>
      <c r="H196" s="382">
        <f t="shared" si="11"/>
        <v>154</v>
      </c>
    </row>
    <row r="197" spans="1:8" ht="25.5">
      <c r="A197" s="47" t="s">
        <v>2701</v>
      </c>
      <c r="B197" s="48" t="s">
        <v>2702</v>
      </c>
      <c r="C197" s="1266"/>
      <c r="D197" s="231"/>
      <c r="E197" s="232">
        <v>738</v>
      </c>
      <c r="F197" s="232">
        <v>738</v>
      </c>
      <c r="G197" s="382">
        <f t="shared" si="10"/>
        <v>738</v>
      </c>
      <c r="H197" s="382">
        <f t="shared" si="11"/>
        <v>738</v>
      </c>
    </row>
    <row r="198" spans="1:8" ht="25.5">
      <c r="A198" s="47" t="s">
        <v>2458</v>
      </c>
      <c r="B198" s="48" t="s">
        <v>2459</v>
      </c>
      <c r="C198" s="1266"/>
      <c r="D198" s="231"/>
      <c r="E198" s="1266"/>
      <c r="F198" s="231"/>
      <c r="G198" s="382">
        <f t="shared" ref="G198:G229" si="12">C198+E198</f>
        <v>0</v>
      </c>
      <c r="H198" s="382">
        <f t="shared" ref="H198:H229" si="13">D198+F198</f>
        <v>0</v>
      </c>
    </row>
    <row r="199" spans="1:8" ht="25.5">
      <c r="A199" s="47" t="s">
        <v>2460</v>
      </c>
      <c r="B199" s="48" t="s">
        <v>2461</v>
      </c>
      <c r="C199" s="1266"/>
      <c r="D199" s="231"/>
      <c r="E199" s="232"/>
      <c r="F199" s="232"/>
      <c r="G199" s="382">
        <f t="shared" si="12"/>
        <v>0</v>
      </c>
      <c r="H199" s="382">
        <f t="shared" si="13"/>
        <v>0</v>
      </c>
    </row>
    <row r="200" spans="1:8" ht="25.5">
      <c r="A200" s="47" t="s">
        <v>2710</v>
      </c>
      <c r="B200" s="48" t="s">
        <v>4059</v>
      </c>
      <c r="C200" s="1266">
        <v>31</v>
      </c>
      <c r="D200" s="231">
        <v>31</v>
      </c>
      <c r="E200" s="232">
        <v>10</v>
      </c>
      <c r="F200" s="232">
        <v>10</v>
      </c>
      <c r="G200" s="382">
        <f t="shared" si="12"/>
        <v>41</v>
      </c>
      <c r="H200" s="382">
        <f t="shared" si="13"/>
        <v>41</v>
      </c>
    </row>
    <row r="201" spans="1:8" ht="25.5">
      <c r="A201" s="47" t="s">
        <v>2462</v>
      </c>
      <c r="B201" s="48" t="s">
        <v>2463</v>
      </c>
      <c r="C201" s="1266"/>
      <c r="D201" s="231"/>
      <c r="E201" s="1266"/>
      <c r="F201" s="231"/>
      <c r="G201" s="382">
        <f t="shared" si="12"/>
        <v>0</v>
      </c>
      <c r="H201" s="382">
        <f t="shared" si="13"/>
        <v>0</v>
      </c>
    </row>
    <row r="202" spans="1:8" ht="38.25">
      <c r="A202" s="47" t="s">
        <v>2712</v>
      </c>
      <c r="B202" s="48" t="s">
        <v>991</v>
      </c>
      <c r="C202" s="1266">
        <v>44</v>
      </c>
      <c r="D202" s="231">
        <v>44</v>
      </c>
      <c r="E202" s="232">
        <v>226</v>
      </c>
      <c r="F202" s="232">
        <v>226</v>
      </c>
      <c r="G202" s="382">
        <f t="shared" si="12"/>
        <v>270</v>
      </c>
      <c r="H202" s="382">
        <f t="shared" si="13"/>
        <v>270</v>
      </c>
    </row>
    <row r="203" spans="1:8" ht="25.5">
      <c r="A203" s="47" t="s">
        <v>4422</v>
      </c>
      <c r="B203" s="48" t="s">
        <v>2872</v>
      </c>
      <c r="C203" s="1266">
        <v>580</v>
      </c>
      <c r="D203" s="231">
        <v>580</v>
      </c>
      <c r="E203" s="232">
        <v>8485</v>
      </c>
      <c r="F203" s="232">
        <v>8485</v>
      </c>
      <c r="G203" s="382">
        <f t="shared" si="12"/>
        <v>9065</v>
      </c>
      <c r="H203" s="382">
        <f t="shared" si="13"/>
        <v>9065</v>
      </c>
    </row>
    <row r="204" spans="1:8" ht="25.5">
      <c r="A204" s="50" t="s">
        <v>4424</v>
      </c>
      <c r="B204" s="48" t="s">
        <v>1255</v>
      </c>
      <c r="C204" s="1266">
        <v>6</v>
      </c>
      <c r="D204" s="231">
        <v>6</v>
      </c>
      <c r="E204" s="232">
        <v>523</v>
      </c>
      <c r="F204" s="232">
        <v>523</v>
      </c>
      <c r="G204" s="382">
        <f t="shared" si="12"/>
        <v>529</v>
      </c>
      <c r="H204" s="382">
        <f t="shared" si="13"/>
        <v>529</v>
      </c>
    </row>
    <row r="205" spans="1:8" ht="25.5">
      <c r="A205" s="47" t="s">
        <v>2714</v>
      </c>
      <c r="B205" s="48" t="s">
        <v>2715</v>
      </c>
      <c r="C205" s="1266">
        <v>280</v>
      </c>
      <c r="D205" s="231">
        <v>280</v>
      </c>
      <c r="E205" s="232">
        <v>6543</v>
      </c>
      <c r="F205" s="232">
        <v>6543</v>
      </c>
      <c r="G205" s="382">
        <f t="shared" si="12"/>
        <v>6823</v>
      </c>
      <c r="H205" s="382">
        <f t="shared" si="13"/>
        <v>6823</v>
      </c>
    </row>
    <row r="206" spans="1:8" ht="25.5">
      <c r="A206" s="47" t="s">
        <v>2716</v>
      </c>
      <c r="B206" s="48" t="s">
        <v>2717</v>
      </c>
      <c r="C206" s="1266">
        <v>828</v>
      </c>
      <c r="D206" s="231">
        <v>828</v>
      </c>
      <c r="E206" s="232">
        <v>8668</v>
      </c>
      <c r="F206" s="232">
        <v>8668</v>
      </c>
      <c r="G206" s="382">
        <f t="shared" si="12"/>
        <v>9496</v>
      </c>
      <c r="H206" s="382">
        <f t="shared" si="13"/>
        <v>9496</v>
      </c>
    </row>
    <row r="207" spans="1:8" ht="38.25">
      <c r="A207" s="47" t="s">
        <v>2718</v>
      </c>
      <c r="B207" s="48" t="s">
        <v>2719</v>
      </c>
      <c r="C207" s="1266">
        <v>629</v>
      </c>
      <c r="D207" s="231">
        <v>629</v>
      </c>
      <c r="E207" s="232">
        <v>8106</v>
      </c>
      <c r="F207" s="232">
        <v>8106</v>
      </c>
      <c r="G207" s="382">
        <f t="shared" si="12"/>
        <v>8735</v>
      </c>
      <c r="H207" s="382">
        <f t="shared" si="13"/>
        <v>8735</v>
      </c>
    </row>
    <row r="208" spans="1:8">
      <c r="A208" s="47" t="s">
        <v>4428</v>
      </c>
      <c r="B208" s="48" t="s">
        <v>1256</v>
      </c>
      <c r="C208" s="1266">
        <v>54</v>
      </c>
      <c r="D208" s="231">
        <v>54</v>
      </c>
      <c r="E208" s="232">
        <v>3423</v>
      </c>
      <c r="F208" s="232">
        <v>3423</v>
      </c>
      <c r="G208" s="382">
        <f t="shared" si="12"/>
        <v>3477</v>
      </c>
      <c r="H208" s="382">
        <f t="shared" si="13"/>
        <v>3477</v>
      </c>
    </row>
    <row r="209" spans="1:8" ht="25.5">
      <c r="A209" s="47" t="s">
        <v>4430</v>
      </c>
      <c r="B209" s="48" t="s">
        <v>3873</v>
      </c>
      <c r="C209" s="1266"/>
      <c r="D209" s="231"/>
      <c r="E209" s="232">
        <v>17</v>
      </c>
      <c r="F209" s="232">
        <v>17</v>
      </c>
      <c r="G209" s="382">
        <f t="shared" si="12"/>
        <v>17</v>
      </c>
      <c r="H209" s="382">
        <f t="shared" si="13"/>
        <v>17</v>
      </c>
    </row>
    <row r="210" spans="1:8" ht="25.5">
      <c r="A210" s="47" t="s">
        <v>4432</v>
      </c>
      <c r="B210" s="48" t="s">
        <v>992</v>
      </c>
      <c r="C210" s="1266"/>
      <c r="D210" s="231"/>
      <c r="E210" s="232">
        <v>625</v>
      </c>
      <c r="F210" s="232">
        <v>625</v>
      </c>
      <c r="G210" s="382">
        <f t="shared" si="12"/>
        <v>625</v>
      </c>
      <c r="H210" s="382">
        <f t="shared" si="13"/>
        <v>625</v>
      </c>
    </row>
    <row r="211" spans="1:8" ht="25.5">
      <c r="A211" s="47" t="s">
        <v>4535</v>
      </c>
      <c r="B211" s="48" t="s">
        <v>3874</v>
      </c>
      <c r="C211" s="1266">
        <v>4</v>
      </c>
      <c r="D211" s="231">
        <v>4</v>
      </c>
      <c r="E211" s="232">
        <v>2841</v>
      </c>
      <c r="F211" s="232">
        <v>2841</v>
      </c>
      <c r="G211" s="382">
        <f t="shared" si="12"/>
        <v>2845</v>
      </c>
      <c r="H211" s="382">
        <f t="shared" si="13"/>
        <v>2845</v>
      </c>
    </row>
    <row r="212" spans="1:8">
      <c r="A212" s="47" t="s">
        <v>3877</v>
      </c>
      <c r="B212" s="48" t="s">
        <v>3878</v>
      </c>
      <c r="C212" s="1266">
        <v>1</v>
      </c>
      <c r="D212" s="231">
        <v>1</v>
      </c>
      <c r="E212" s="232"/>
      <c r="F212" s="232"/>
      <c r="G212" s="382">
        <f t="shared" si="12"/>
        <v>1</v>
      </c>
      <c r="H212" s="382">
        <f t="shared" si="13"/>
        <v>1</v>
      </c>
    </row>
    <row r="213" spans="1:8" ht="25.5">
      <c r="A213" s="47" t="s">
        <v>3879</v>
      </c>
      <c r="B213" s="48" t="s">
        <v>3880</v>
      </c>
      <c r="C213" s="1266"/>
      <c r="D213" s="231"/>
      <c r="E213" s="232"/>
      <c r="F213" s="232"/>
      <c r="G213" s="382">
        <f t="shared" si="12"/>
        <v>0</v>
      </c>
      <c r="H213" s="382">
        <f t="shared" si="13"/>
        <v>0</v>
      </c>
    </row>
    <row r="214" spans="1:8">
      <c r="A214" s="47" t="s">
        <v>1260</v>
      </c>
      <c r="B214" s="48" t="s">
        <v>3881</v>
      </c>
      <c r="C214" s="1266"/>
      <c r="D214" s="231"/>
      <c r="E214" s="232"/>
      <c r="F214" s="232"/>
      <c r="G214" s="382">
        <f t="shared" si="12"/>
        <v>0</v>
      </c>
      <c r="H214" s="382">
        <f t="shared" si="13"/>
        <v>0</v>
      </c>
    </row>
    <row r="215" spans="1:8">
      <c r="A215" s="47" t="s">
        <v>3883</v>
      </c>
      <c r="B215" s="48" t="s">
        <v>3884</v>
      </c>
      <c r="C215" s="1266"/>
      <c r="D215" s="231"/>
      <c r="E215" s="232"/>
      <c r="F215" s="232"/>
      <c r="G215" s="382">
        <f t="shared" si="12"/>
        <v>0</v>
      </c>
      <c r="H215" s="382">
        <f t="shared" si="13"/>
        <v>0</v>
      </c>
    </row>
    <row r="216" spans="1:8">
      <c r="A216" s="47" t="s">
        <v>1405</v>
      </c>
      <c r="B216" s="48" t="s">
        <v>1406</v>
      </c>
      <c r="C216" s="1266"/>
      <c r="D216" s="231"/>
      <c r="E216" s="232"/>
      <c r="F216" s="232"/>
      <c r="G216" s="382">
        <f t="shared" si="12"/>
        <v>0</v>
      </c>
      <c r="H216" s="382">
        <f t="shared" si="13"/>
        <v>0</v>
      </c>
    </row>
    <row r="217" spans="1:8" ht="25.5">
      <c r="A217" s="47" t="s">
        <v>3886</v>
      </c>
      <c r="B217" s="48" t="s">
        <v>3887</v>
      </c>
      <c r="C217" s="1266"/>
      <c r="D217" s="231"/>
      <c r="E217" s="232"/>
      <c r="F217" s="232"/>
      <c r="G217" s="382">
        <f t="shared" si="12"/>
        <v>0</v>
      </c>
      <c r="H217" s="382">
        <f t="shared" si="13"/>
        <v>0</v>
      </c>
    </row>
    <row r="218" spans="1:8" ht="25.5">
      <c r="A218" s="47" t="s">
        <v>3888</v>
      </c>
      <c r="B218" s="48" t="s">
        <v>3889</v>
      </c>
      <c r="C218" s="1266"/>
      <c r="D218" s="231"/>
      <c r="E218" s="232">
        <v>1</v>
      </c>
      <c r="F218" s="232">
        <v>1</v>
      </c>
      <c r="G218" s="382">
        <f t="shared" si="12"/>
        <v>1</v>
      </c>
      <c r="H218" s="382">
        <f t="shared" si="13"/>
        <v>1</v>
      </c>
    </row>
    <row r="219" spans="1:8">
      <c r="A219" s="47" t="s">
        <v>3895</v>
      </c>
      <c r="B219" s="48" t="s">
        <v>3896</v>
      </c>
      <c r="C219" s="1266"/>
      <c r="D219" s="231"/>
      <c r="E219" s="232">
        <v>18</v>
      </c>
      <c r="F219" s="232">
        <v>18</v>
      </c>
      <c r="G219" s="382">
        <f t="shared" si="12"/>
        <v>18</v>
      </c>
      <c r="H219" s="382">
        <f t="shared" si="13"/>
        <v>18</v>
      </c>
    </row>
    <row r="220" spans="1:8">
      <c r="A220" s="47" t="s">
        <v>2722</v>
      </c>
      <c r="B220" s="48" t="s">
        <v>2723</v>
      </c>
      <c r="C220" s="1266"/>
      <c r="D220" s="231"/>
      <c r="E220" s="232">
        <v>4487</v>
      </c>
      <c r="F220" s="232">
        <v>4487</v>
      </c>
      <c r="G220" s="382">
        <f t="shared" si="12"/>
        <v>4487</v>
      </c>
      <c r="H220" s="382">
        <f t="shared" si="13"/>
        <v>4487</v>
      </c>
    </row>
    <row r="221" spans="1:8">
      <c r="A221" s="47" t="s">
        <v>3897</v>
      </c>
      <c r="B221" s="48" t="s">
        <v>3898</v>
      </c>
      <c r="C221" s="1266"/>
      <c r="D221" s="231"/>
      <c r="E221" s="232">
        <v>3</v>
      </c>
      <c r="F221" s="232">
        <v>3</v>
      </c>
      <c r="G221" s="382">
        <f t="shared" si="12"/>
        <v>3</v>
      </c>
      <c r="H221" s="382">
        <f t="shared" si="13"/>
        <v>3</v>
      </c>
    </row>
    <row r="222" spans="1:8" ht="25.5">
      <c r="A222" s="47" t="s">
        <v>1280</v>
      </c>
      <c r="B222" s="48" t="s">
        <v>1281</v>
      </c>
      <c r="C222" s="1266">
        <v>15</v>
      </c>
      <c r="D222" s="231">
        <v>15</v>
      </c>
      <c r="E222" s="232">
        <v>1</v>
      </c>
      <c r="F222" s="232">
        <v>1</v>
      </c>
      <c r="G222" s="382">
        <f t="shared" si="12"/>
        <v>16</v>
      </c>
      <c r="H222" s="382">
        <f t="shared" si="13"/>
        <v>16</v>
      </c>
    </row>
    <row r="223" spans="1:8">
      <c r="A223" s="47" t="s">
        <v>3976</v>
      </c>
      <c r="B223" s="48" t="s">
        <v>3899</v>
      </c>
      <c r="C223" s="1266"/>
      <c r="D223" s="231"/>
      <c r="E223" s="232"/>
      <c r="F223" s="232"/>
      <c r="G223" s="382">
        <f t="shared" si="12"/>
        <v>0</v>
      </c>
      <c r="H223" s="382">
        <f t="shared" si="13"/>
        <v>0</v>
      </c>
    </row>
    <row r="224" spans="1:8">
      <c r="A224" s="47" t="s">
        <v>3900</v>
      </c>
      <c r="B224" s="48" t="s">
        <v>3901</v>
      </c>
      <c r="C224" s="1266">
        <v>1</v>
      </c>
      <c r="D224" s="231">
        <v>1</v>
      </c>
      <c r="E224" s="232">
        <v>10</v>
      </c>
      <c r="F224" s="232">
        <v>10</v>
      </c>
      <c r="G224" s="382">
        <f t="shared" si="12"/>
        <v>11</v>
      </c>
      <c r="H224" s="382">
        <f t="shared" si="13"/>
        <v>11</v>
      </c>
    </row>
    <row r="225" spans="1:8">
      <c r="A225" s="47" t="s">
        <v>3902</v>
      </c>
      <c r="B225" s="48" t="s">
        <v>3903</v>
      </c>
      <c r="C225" s="1266">
        <v>1</v>
      </c>
      <c r="D225" s="231">
        <v>1</v>
      </c>
      <c r="E225" s="232"/>
      <c r="F225" s="232"/>
      <c r="G225" s="382">
        <f t="shared" si="12"/>
        <v>1</v>
      </c>
      <c r="H225" s="382">
        <f t="shared" si="13"/>
        <v>1</v>
      </c>
    </row>
    <row r="226" spans="1:8" ht="25.5">
      <c r="A226" s="47" t="s">
        <v>1213</v>
      </c>
      <c r="B226" s="48" t="s">
        <v>3904</v>
      </c>
      <c r="C226" s="1266"/>
      <c r="D226" s="231"/>
      <c r="E226" s="232"/>
      <c r="F226" s="232"/>
      <c r="G226" s="382">
        <f t="shared" si="12"/>
        <v>0</v>
      </c>
      <c r="H226" s="382">
        <f t="shared" si="13"/>
        <v>0</v>
      </c>
    </row>
    <row r="227" spans="1:8" ht="25.5">
      <c r="A227" s="47" t="s">
        <v>1001</v>
      </c>
      <c r="B227" s="48" t="s">
        <v>3905</v>
      </c>
      <c r="C227" s="1266">
        <v>3</v>
      </c>
      <c r="D227" s="231">
        <v>3</v>
      </c>
      <c r="E227" s="232">
        <v>1</v>
      </c>
      <c r="F227" s="232">
        <v>1</v>
      </c>
      <c r="G227" s="382">
        <f t="shared" si="12"/>
        <v>4</v>
      </c>
      <c r="H227" s="382">
        <f t="shared" si="13"/>
        <v>4</v>
      </c>
    </row>
    <row r="228" spans="1:8" ht="25.5">
      <c r="A228" s="389" t="s">
        <v>2311</v>
      </c>
      <c r="B228" s="338" t="s">
        <v>3906</v>
      </c>
      <c r="C228" s="1266">
        <v>8</v>
      </c>
      <c r="D228" s="231">
        <v>8</v>
      </c>
      <c r="E228" s="232">
        <v>3</v>
      </c>
      <c r="F228" s="232">
        <v>3</v>
      </c>
      <c r="G228" s="382">
        <f t="shared" si="12"/>
        <v>11</v>
      </c>
      <c r="H228" s="382">
        <f t="shared" si="13"/>
        <v>11</v>
      </c>
    </row>
    <row r="229" spans="1:8">
      <c r="A229" s="47" t="s">
        <v>4537</v>
      </c>
      <c r="B229" s="48" t="s">
        <v>3907</v>
      </c>
      <c r="C229" s="1266"/>
      <c r="D229" s="231"/>
      <c r="E229" s="232">
        <v>7</v>
      </c>
      <c r="F229" s="232">
        <v>7</v>
      </c>
      <c r="G229" s="382">
        <f t="shared" si="12"/>
        <v>7</v>
      </c>
      <c r="H229" s="382">
        <f t="shared" si="13"/>
        <v>7</v>
      </c>
    </row>
    <row r="230" spans="1:8">
      <c r="A230" s="47" t="s">
        <v>5982</v>
      </c>
      <c r="B230" s="48" t="s">
        <v>5983</v>
      </c>
      <c r="C230" s="232">
        <v>3</v>
      </c>
      <c r="D230" s="232">
        <v>3</v>
      </c>
      <c r="E230" s="232">
        <v>1545</v>
      </c>
      <c r="F230" s="232">
        <v>1545</v>
      </c>
      <c r="G230" s="382">
        <f t="shared" ref="G230:G261" si="14">C230+E230</f>
        <v>1548</v>
      </c>
      <c r="H230" s="382">
        <f t="shared" ref="H230:H261" si="15">D230+F230</f>
        <v>1548</v>
      </c>
    </row>
    <row r="231" spans="1:8" ht="25.5">
      <c r="A231" s="47" t="s">
        <v>1016</v>
      </c>
      <c r="B231" s="48" t="s">
        <v>133</v>
      </c>
      <c r="C231" s="1266"/>
      <c r="D231" s="231"/>
      <c r="E231" s="232">
        <v>6</v>
      </c>
      <c r="F231" s="232">
        <v>6</v>
      </c>
      <c r="G231" s="382">
        <f t="shared" si="14"/>
        <v>6</v>
      </c>
      <c r="H231" s="382">
        <f t="shared" si="15"/>
        <v>6</v>
      </c>
    </row>
    <row r="232" spans="1:8" ht="51">
      <c r="A232" s="47" t="s">
        <v>3908</v>
      </c>
      <c r="B232" s="48" t="s">
        <v>3909</v>
      </c>
      <c r="C232" s="1266"/>
      <c r="D232" s="231"/>
      <c r="E232" s="232"/>
      <c r="F232" s="232"/>
      <c r="G232" s="382">
        <f t="shared" si="14"/>
        <v>0</v>
      </c>
      <c r="H232" s="382">
        <f t="shared" si="15"/>
        <v>0</v>
      </c>
    </row>
    <row r="233" spans="1:8" ht="25.5">
      <c r="A233" s="47" t="s">
        <v>134</v>
      </c>
      <c r="B233" s="48" t="s">
        <v>3910</v>
      </c>
      <c r="C233" s="1266"/>
      <c r="D233" s="231"/>
      <c r="E233" s="232">
        <v>6</v>
      </c>
      <c r="F233" s="232">
        <v>6</v>
      </c>
      <c r="G233" s="382">
        <f t="shared" si="14"/>
        <v>6</v>
      </c>
      <c r="H233" s="382">
        <f t="shared" si="15"/>
        <v>6</v>
      </c>
    </row>
    <row r="234" spans="1:8">
      <c r="A234" s="47" t="s">
        <v>2365</v>
      </c>
      <c r="B234" s="48" t="s">
        <v>1145</v>
      </c>
      <c r="C234" s="1266"/>
      <c r="D234" s="231"/>
      <c r="E234" s="232">
        <v>12</v>
      </c>
      <c r="F234" s="232">
        <v>0</v>
      </c>
      <c r="G234" s="382">
        <f t="shared" si="14"/>
        <v>12</v>
      </c>
      <c r="H234" s="382">
        <f t="shared" si="15"/>
        <v>0</v>
      </c>
    </row>
    <row r="235" spans="1:8">
      <c r="A235" s="47" t="s">
        <v>5998</v>
      </c>
      <c r="B235" s="48" t="s">
        <v>3912</v>
      </c>
      <c r="C235" s="1266"/>
      <c r="D235" s="231"/>
      <c r="E235" s="232">
        <v>328</v>
      </c>
      <c r="F235" s="232">
        <v>328</v>
      </c>
      <c r="G235" s="382">
        <f t="shared" si="14"/>
        <v>328</v>
      </c>
      <c r="H235" s="382">
        <f t="shared" si="15"/>
        <v>328</v>
      </c>
    </row>
    <row r="236" spans="1:8">
      <c r="A236" s="47" t="s">
        <v>6000</v>
      </c>
      <c r="B236" s="48" t="s">
        <v>6001</v>
      </c>
      <c r="C236" s="1266"/>
      <c r="D236" s="231"/>
      <c r="E236" s="232">
        <v>468</v>
      </c>
      <c r="F236" s="232">
        <v>468</v>
      </c>
      <c r="G236" s="382">
        <f t="shared" si="14"/>
        <v>468</v>
      </c>
      <c r="H236" s="382">
        <f t="shared" si="15"/>
        <v>468</v>
      </c>
    </row>
    <row r="237" spans="1:8">
      <c r="A237" s="47" t="s">
        <v>6002</v>
      </c>
      <c r="B237" s="48" t="s">
        <v>6003</v>
      </c>
      <c r="C237" s="232">
        <v>4</v>
      </c>
      <c r="D237" s="232">
        <v>4</v>
      </c>
      <c r="E237" s="232">
        <v>90</v>
      </c>
      <c r="F237" s="232">
        <v>90</v>
      </c>
      <c r="G237" s="382">
        <f t="shared" si="14"/>
        <v>94</v>
      </c>
      <c r="H237" s="382">
        <f t="shared" si="15"/>
        <v>94</v>
      </c>
    </row>
    <row r="238" spans="1:8" ht="25.5">
      <c r="A238" s="47" t="s">
        <v>3913</v>
      </c>
      <c r="B238" s="48" t="s">
        <v>3914</v>
      </c>
      <c r="C238" s="1266"/>
      <c r="D238" s="231"/>
      <c r="E238" s="232">
        <v>3</v>
      </c>
      <c r="F238" s="232">
        <v>3</v>
      </c>
      <c r="G238" s="382">
        <f t="shared" si="14"/>
        <v>3</v>
      </c>
      <c r="H238" s="382">
        <f t="shared" si="15"/>
        <v>3</v>
      </c>
    </row>
    <row r="239" spans="1:8" ht="25.5">
      <c r="A239" s="47" t="s">
        <v>3915</v>
      </c>
      <c r="B239" s="48" t="s">
        <v>1452</v>
      </c>
      <c r="C239" s="1266"/>
      <c r="D239" s="231"/>
      <c r="E239" s="232">
        <v>31</v>
      </c>
      <c r="F239" s="232">
        <v>31</v>
      </c>
      <c r="G239" s="382">
        <f t="shared" si="14"/>
        <v>31</v>
      </c>
      <c r="H239" s="382">
        <f t="shared" si="15"/>
        <v>31</v>
      </c>
    </row>
    <row r="240" spans="1:8" ht="25.5">
      <c r="A240" s="47" t="s">
        <v>6004</v>
      </c>
      <c r="B240" s="48" t="s">
        <v>1453</v>
      </c>
      <c r="C240" s="232"/>
      <c r="D240" s="232"/>
      <c r="E240" s="232">
        <v>8</v>
      </c>
      <c r="F240" s="232">
        <v>8</v>
      </c>
      <c r="G240" s="382">
        <f t="shared" si="14"/>
        <v>8</v>
      </c>
      <c r="H240" s="382">
        <f t="shared" si="15"/>
        <v>8</v>
      </c>
    </row>
    <row r="241" spans="1:8">
      <c r="A241" s="47" t="s">
        <v>1008</v>
      </c>
      <c r="B241" s="48" t="s">
        <v>4048</v>
      </c>
      <c r="C241" s="232">
        <v>12</v>
      </c>
      <c r="D241" s="232">
        <v>12</v>
      </c>
      <c r="E241" s="232">
        <v>22</v>
      </c>
      <c r="F241" s="232">
        <v>22</v>
      </c>
      <c r="G241" s="382">
        <f t="shared" si="14"/>
        <v>34</v>
      </c>
      <c r="H241" s="382">
        <f t="shared" si="15"/>
        <v>34</v>
      </c>
    </row>
    <row r="242" spans="1:8" ht="25.5">
      <c r="A242" s="47" t="s">
        <v>1010</v>
      </c>
      <c r="B242" s="48" t="s">
        <v>3916</v>
      </c>
      <c r="C242" s="232">
        <v>16</v>
      </c>
      <c r="D242" s="232">
        <v>16</v>
      </c>
      <c r="E242" s="232">
        <v>815</v>
      </c>
      <c r="F242" s="232">
        <v>815</v>
      </c>
      <c r="G242" s="382">
        <f t="shared" si="14"/>
        <v>831</v>
      </c>
      <c r="H242" s="382">
        <f t="shared" si="15"/>
        <v>831</v>
      </c>
    </row>
    <row r="243" spans="1:8">
      <c r="A243" s="47" t="s">
        <v>2419</v>
      </c>
      <c r="B243" s="48" t="s">
        <v>3917</v>
      </c>
      <c r="C243" s="232"/>
      <c r="D243" s="232"/>
      <c r="E243" s="232">
        <v>2</v>
      </c>
      <c r="F243" s="232">
        <v>2</v>
      </c>
      <c r="G243" s="382">
        <f t="shared" si="14"/>
        <v>2</v>
      </c>
      <c r="H243" s="382">
        <f t="shared" si="15"/>
        <v>2</v>
      </c>
    </row>
    <row r="244" spans="1:8">
      <c r="A244" s="47" t="s">
        <v>4074</v>
      </c>
      <c r="B244" s="48" t="s">
        <v>4075</v>
      </c>
      <c r="C244" s="232"/>
      <c r="D244" s="232"/>
      <c r="E244" s="232"/>
      <c r="F244" s="232"/>
      <c r="G244" s="382">
        <f t="shared" si="14"/>
        <v>0</v>
      </c>
      <c r="H244" s="382">
        <f t="shared" si="15"/>
        <v>0</v>
      </c>
    </row>
    <row r="245" spans="1:8">
      <c r="A245" s="47" t="s">
        <v>3918</v>
      </c>
      <c r="B245" s="48" t="s">
        <v>10</v>
      </c>
      <c r="C245" s="232"/>
      <c r="D245" s="232"/>
      <c r="E245" s="232"/>
      <c r="F245" s="232"/>
      <c r="G245" s="382">
        <f t="shared" si="14"/>
        <v>0</v>
      </c>
      <c r="H245" s="382">
        <f t="shared" si="15"/>
        <v>0</v>
      </c>
    </row>
    <row r="246" spans="1:8">
      <c r="A246" s="47" t="s">
        <v>3919</v>
      </c>
      <c r="B246" s="48" t="s">
        <v>3920</v>
      </c>
      <c r="C246" s="232"/>
      <c r="D246" s="232"/>
      <c r="E246" s="232"/>
      <c r="F246" s="232"/>
      <c r="G246" s="382">
        <f t="shared" si="14"/>
        <v>0</v>
      </c>
      <c r="H246" s="382">
        <f t="shared" si="15"/>
        <v>0</v>
      </c>
    </row>
    <row r="247" spans="1:8" ht="25.5">
      <c r="A247" s="47" t="s">
        <v>4056</v>
      </c>
      <c r="B247" s="48" t="s">
        <v>3921</v>
      </c>
      <c r="C247" s="232"/>
      <c r="D247" s="232"/>
      <c r="E247" s="232">
        <v>617</v>
      </c>
      <c r="F247" s="232">
        <v>617</v>
      </c>
      <c r="G247" s="382">
        <f t="shared" si="14"/>
        <v>617</v>
      </c>
      <c r="H247" s="382">
        <f t="shared" si="15"/>
        <v>617</v>
      </c>
    </row>
    <row r="248" spans="1:8">
      <c r="A248" s="47" t="s">
        <v>3922</v>
      </c>
      <c r="B248" s="48" t="s">
        <v>3923</v>
      </c>
      <c r="C248" s="1266"/>
      <c r="D248" s="231"/>
      <c r="E248" s="232">
        <v>108</v>
      </c>
      <c r="F248" s="232">
        <v>108</v>
      </c>
      <c r="G248" s="382">
        <f t="shared" si="14"/>
        <v>108</v>
      </c>
      <c r="H248" s="382">
        <f t="shared" si="15"/>
        <v>108</v>
      </c>
    </row>
    <row r="249" spans="1:8" ht="25.5">
      <c r="A249" s="47" t="s">
        <v>4420</v>
      </c>
      <c r="B249" s="48" t="s">
        <v>3924</v>
      </c>
      <c r="C249" s="1266"/>
      <c r="D249" s="231"/>
      <c r="E249" s="232"/>
      <c r="F249" s="232"/>
      <c r="G249" s="382">
        <f t="shared" si="14"/>
        <v>0</v>
      </c>
      <c r="H249" s="382">
        <f t="shared" si="15"/>
        <v>0</v>
      </c>
    </row>
    <row r="250" spans="1:8" ht="25.5">
      <c r="A250" s="47" t="s">
        <v>4426</v>
      </c>
      <c r="B250" s="48" t="s">
        <v>3925</v>
      </c>
      <c r="C250" s="232">
        <v>3</v>
      </c>
      <c r="D250" s="232">
        <v>3</v>
      </c>
      <c r="E250" s="232">
        <v>1368</v>
      </c>
      <c r="F250" s="232">
        <v>1368</v>
      </c>
      <c r="G250" s="382">
        <f t="shared" si="14"/>
        <v>1371</v>
      </c>
      <c r="H250" s="382">
        <f t="shared" si="15"/>
        <v>1371</v>
      </c>
    </row>
    <row r="251" spans="1:8" ht="25.5">
      <c r="A251" s="47" t="s">
        <v>4434</v>
      </c>
      <c r="B251" s="48" t="s">
        <v>1013</v>
      </c>
      <c r="C251" s="1266"/>
      <c r="D251" s="231"/>
      <c r="E251" s="232">
        <v>86</v>
      </c>
      <c r="F251" s="232">
        <v>86</v>
      </c>
      <c r="G251" s="382">
        <f t="shared" si="14"/>
        <v>86</v>
      </c>
      <c r="H251" s="382">
        <f t="shared" si="15"/>
        <v>86</v>
      </c>
    </row>
    <row r="252" spans="1:8">
      <c r="A252" s="47" t="s">
        <v>2720</v>
      </c>
      <c r="B252" s="48" t="s">
        <v>2721</v>
      </c>
      <c r="C252" s="1266"/>
      <c r="D252" s="231"/>
      <c r="E252" s="232">
        <v>102</v>
      </c>
      <c r="F252" s="232">
        <v>102</v>
      </c>
      <c r="G252" s="382">
        <f t="shared" si="14"/>
        <v>102</v>
      </c>
      <c r="H252" s="382">
        <f t="shared" si="15"/>
        <v>102</v>
      </c>
    </row>
    <row r="253" spans="1:8" ht="21.75" customHeight="1">
      <c r="A253" s="389" t="s">
        <v>4534</v>
      </c>
      <c r="B253" s="48" t="s">
        <v>1154</v>
      </c>
      <c r="C253" s="1266"/>
      <c r="D253" s="231"/>
      <c r="E253" s="232">
        <v>408</v>
      </c>
      <c r="F253" s="232">
        <v>408</v>
      </c>
      <c r="G253" s="382">
        <f t="shared" si="14"/>
        <v>408</v>
      </c>
      <c r="H253" s="382">
        <f t="shared" si="15"/>
        <v>408</v>
      </c>
    </row>
    <row r="254" spans="1:8" ht="25.5">
      <c r="A254" s="47" t="s">
        <v>2309</v>
      </c>
      <c r="B254" s="48" t="s">
        <v>1014</v>
      </c>
      <c r="C254" s="232">
        <v>2</v>
      </c>
      <c r="D254" s="232">
        <v>2</v>
      </c>
      <c r="E254" s="232">
        <v>15</v>
      </c>
      <c r="F254" s="232">
        <v>15</v>
      </c>
      <c r="G254" s="382">
        <f t="shared" si="14"/>
        <v>17</v>
      </c>
      <c r="H254" s="382">
        <f t="shared" si="15"/>
        <v>17</v>
      </c>
    </row>
    <row r="255" spans="1:8" ht="25.5">
      <c r="A255" s="47" t="s">
        <v>3926</v>
      </c>
      <c r="B255" s="48" t="s">
        <v>3927</v>
      </c>
      <c r="C255" s="1266"/>
      <c r="D255" s="231"/>
      <c r="E255" s="232"/>
      <c r="F255" s="232"/>
      <c r="G255" s="382">
        <f t="shared" si="14"/>
        <v>0</v>
      </c>
      <c r="H255" s="382">
        <f t="shared" si="15"/>
        <v>0</v>
      </c>
    </row>
    <row r="256" spans="1:8" ht="25.5">
      <c r="A256" s="47" t="s">
        <v>1262</v>
      </c>
      <c r="B256" s="48" t="s">
        <v>3939</v>
      </c>
      <c r="C256" s="1266">
        <v>7</v>
      </c>
      <c r="D256" s="231">
        <v>7</v>
      </c>
      <c r="E256" s="232">
        <v>3</v>
      </c>
      <c r="F256" s="232">
        <v>3</v>
      </c>
      <c r="G256" s="382">
        <f t="shared" si="14"/>
        <v>10</v>
      </c>
      <c r="H256" s="382">
        <f t="shared" si="15"/>
        <v>10</v>
      </c>
    </row>
    <row r="257" spans="1:8">
      <c r="A257" s="47" t="s">
        <v>1268</v>
      </c>
      <c r="B257" s="48" t="s">
        <v>3940</v>
      </c>
      <c r="C257" s="1266">
        <v>5</v>
      </c>
      <c r="D257" s="231">
        <v>5</v>
      </c>
      <c r="E257" s="232">
        <v>1</v>
      </c>
      <c r="F257" s="232">
        <v>1</v>
      </c>
      <c r="G257" s="382">
        <f t="shared" si="14"/>
        <v>6</v>
      </c>
      <c r="H257" s="382">
        <f t="shared" si="15"/>
        <v>6</v>
      </c>
    </row>
    <row r="258" spans="1:8" ht="25.5">
      <c r="A258" s="47" t="s">
        <v>3941</v>
      </c>
      <c r="B258" s="48" t="s">
        <v>3942</v>
      </c>
      <c r="C258" s="1266"/>
      <c r="D258" s="231"/>
      <c r="E258" s="232">
        <v>1</v>
      </c>
      <c r="F258" s="232">
        <v>1</v>
      </c>
      <c r="G258" s="382">
        <f t="shared" si="14"/>
        <v>1</v>
      </c>
      <c r="H258" s="382">
        <f t="shared" si="15"/>
        <v>1</v>
      </c>
    </row>
    <row r="259" spans="1:8">
      <c r="A259" s="47" t="s">
        <v>3943</v>
      </c>
      <c r="B259" s="48" t="s">
        <v>3944</v>
      </c>
      <c r="C259" s="1266">
        <v>1</v>
      </c>
      <c r="D259" s="231">
        <v>1</v>
      </c>
      <c r="E259" s="232"/>
      <c r="F259" s="232"/>
      <c r="G259" s="382">
        <f t="shared" si="14"/>
        <v>1</v>
      </c>
      <c r="H259" s="382">
        <f t="shared" si="15"/>
        <v>1</v>
      </c>
    </row>
    <row r="260" spans="1:8">
      <c r="A260" s="47" t="s">
        <v>5980</v>
      </c>
      <c r="B260" s="48" t="s">
        <v>5981</v>
      </c>
      <c r="C260" s="1266"/>
      <c r="D260" s="231"/>
      <c r="E260" s="232"/>
      <c r="F260" s="232"/>
      <c r="G260" s="382">
        <f t="shared" si="14"/>
        <v>0</v>
      </c>
      <c r="H260" s="382">
        <f t="shared" si="15"/>
        <v>0</v>
      </c>
    </row>
    <row r="261" spans="1:8" ht="38.25">
      <c r="A261" s="47" t="s">
        <v>3946</v>
      </c>
      <c r="B261" s="48" t="s">
        <v>5214</v>
      </c>
      <c r="C261" s="1266"/>
      <c r="D261" s="231"/>
      <c r="E261" s="232"/>
      <c r="F261" s="232"/>
      <c r="G261" s="382">
        <f t="shared" si="14"/>
        <v>0</v>
      </c>
      <c r="H261" s="382">
        <f t="shared" si="15"/>
        <v>0</v>
      </c>
    </row>
    <row r="262" spans="1:8">
      <c r="A262" s="47" t="s">
        <v>1388</v>
      </c>
      <c r="B262" s="48" t="s">
        <v>1389</v>
      </c>
      <c r="C262" s="1266">
        <v>6</v>
      </c>
      <c r="D262" s="231">
        <v>6</v>
      </c>
      <c r="E262" s="232">
        <v>1</v>
      </c>
      <c r="F262" s="232">
        <v>1</v>
      </c>
      <c r="G262" s="382">
        <f t="shared" ref="G262:G293" si="16">C262+E262</f>
        <v>7</v>
      </c>
      <c r="H262" s="382">
        <f t="shared" ref="H262:H293" si="17">D262+F262</f>
        <v>7</v>
      </c>
    </row>
    <row r="263" spans="1:8">
      <c r="A263" s="47" t="s">
        <v>1449</v>
      </c>
      <c r="B263" s="48" t="s">
        <v>1450</v>
      </c>
      <c r="C263" s="1266"/>
      <c r="D263" s="231"/>
      <c r="E263" s="232"/>
      <c r="F263" s="232"/>
      <c r="G263" s="382">
        <f t="shared" si="16"/>
        <v>0</v>
      </c>
      <c r="H263" s="382">
        <f t="shared" si="17"/>
        <v>0</v>
      </c>
    </row>
    <row r="264" spans="1:8">
      <c r="A264" s="47" t="s">
        <v>629</v>
      </c>
      <c r="B264" s="48" t="s">
        <v>630</v>
      </c>
      <c r="C264" s="1266"/>
      <c r="D264" s="231"/>
      <c r="E264" s="232">
        <v>1</v>
      </c>
      <c r="F264" s="232">
        <v>0</v>
      </c>
      <c r="G264" s="382">
        <f t="shared" si="16"/>
        <v>1</v>
      </c>
      <c r="H264" s="382">
        <f t="shared" si="17"/>
        <v>0</v>
      </c>
    </row>
    <row r="265" spans="1:8" ht="25.5">
      <c r="A265" s="47" t="s">
        <v>584</v>
      </c>
      <c r="B265" s="48" t="s">
        <v>1454</v>
      </c>
      <c r="C265" s="1266"/>
      <c r="D265" s="231"/>
      <c r="E265" s="232">
        <v>4</v>
      </c>
      <c r="F265" s="232">
        <v>4</v>
      </c>
      <c r="G265" s="382">
        <f t="shared" si="16"/>
        <v>4</v>
      </c>
      <c r="H265" s="382">
        <f t="shared" si="17"/>
        <v>4</v>
      </c>
    </row>
    <row r="266" spans="1:8" ht="25.5">
      <c r="A266" s="47" t="s">
        <v>2455</v>
      </c>
      <c r="B266" s="48" t="s">
        <v>1455</v>
      </c>
      <c r="C266" s="1266"/>
      <c r="D266" s="231"/>
      <c r="E266" s="232"/>
      <c r="F266" s="232"/>
      <c r="G266" s="382">
        <f t="shared" si="16"/>
        <v>0</v>
      </c>
      <c r="H266" s="382">
        <f t="shared" si="17"/>
        <v>0</v>
      </c>
    </row>
    <row r="267" spans="1:8" ht="38.25">
      <c r="A267" s="47" t="s">
        <v>2170</v>
      </c>
      <c r="B267" s="48" t="s">
        <v>1471</v>
      </c>
      <c r="C267" s="1266"/>
      <c r="D267" s="231"/>
      <c r="E267" s="232">
        <v>1</v>
      </c>
      <c r="F267" s="232">
        <v>1</v>
      </c>
      <c r="G267" s="382">
        <f t="shared" si="16"/>
        <v>1</v>
      </c>
      <c r="H267" s="382">
        <f t="shared" si="17"/>
        <v>1</v>
      </c>
    </row>
    <row r="268" spans="1:8">
      <c r="A268" s="47" t="s">
        <v>4003</v>
      </c>
      <c r="B268" s="48" t="s">
        <v>1549</v>
      </c>
      <c r="C268" s="1266"/>
      <c r="D268" s="231"/>
      <c r="E268" s="232"/>
      <c r="F268" s="232"/>
      <c r="G268" s="382">
        <f t="shared" si="16"/>
        <v>0</v>
      </c>
      <c r="H268" s="382">
        <f t="shared" si="17"/>
        <v>0</v>
      </c>
    </row>
    <row r="269" spans="1:8" ht="25.5">
      <c r="A269" s="48" t="s">
        <v>1071</v>
      </c>
      <c r="B269" s="48" t="s">
        <v>1550</v>
      </c>
      <c r="C269" s="1266">
        <v>1</v>
      </c>
      <c r="D269" s="231">
        <v>0</v>
      </c>
      <c r="E269" s="232">
        <v>1</v>
      </c>
      <c r="F269" s="232">
        <v>0</v>
      </c>
      <c r="G269" s="382">
        <f t="shared" si="16"/>
        <v>2</v>
      </c>
      <c r="H269" s="382">
        <f t="shared" si="17"/>
        <v>0</v>
      </c>
    </row>
    <row r="270" spans="1:8" ht="25.5">
      <c r="A270" s="48" t="s">
        <v>4426</v>
      </c>
      <c r="B270" s="48" t="s">
        <v>4427</v>
      </c>
      <c r="C270" s="1266"/>
      <c r="D270" s="231"/>
      <c r="E270" s="232"/>
      <c r="F270" s="232"/>
      <c r="G270" s="382">
        <f t="shared" si="16"/>
        <v>0</v>
      </c>
      <c r="H270" s="382">
        <f t="shared" si="17"/>
        <v>0</v>
      </c>
    </row>
    <row r="271" spans="1:8" ht="25.5">
      <c r="A271" s="47" t="s">
        <v>1278</v>
      </c>
      <c r="B271" s="48" t="s">
        <v>1279</v>
      </c>
      <c r="C271" s="1266">
        <v>49</v>
      </c>
      <c r="D271" s="231">
        <v>49</v>
      </c>
      <c r="E271" s="232">
        <v>6</v>
      </c>
      <c r="F271" s="232">
        <v>6</v>
      </c>
      <c r="G271" s="382">
        <f t="shared" si="16"/>
        <v>55</v>
      </c>
      <c r="H271" s="382">
        <f t="shared" si="17"/>
        <v>55</v>
      </c>
    </row>
    <row r="272" spans="1:8" ht="25.5">
      <c r="A272" s="47" t="s">
        <v>1346</v>
      </c>
      <c r="B272" s="48" t="s">
        <v>1347</v>
      </c>
      <c r="C272" s="1266">
        <v>2</v>
      </c>
      <c r="D272" s="231">
        <v>2</v>
      </c>
      <c r="E272" s="232"/>
      <c r="F272" s="232"/>
      <c r="G272" s="382">
        <f t="shared" si="16"/>
        <v>2</v>
      </c>
      <c r="H272" s="382">
        <f t="shared" si="17"/>
        <v>2</v>
      </c>
    </row>
    <row r="273" spans="1:8">
      <c r="A273" s="47" t="s">
        <v>1282</v>
      </c>
      <c r="B273" s="48" t="s">
        <v>1283</v>
      </c>
      <c r="C273" s="1266">
        <v>6</v>
      </c>
      <c r="D273" s="231">
        <v>6</v>
      </c>
      <c r="E273" s="232">
        <v>2</v>
      </c>
      <c r="F273" s="232">
        <v>2</v>
      </c>
      <c r="G273" s="382">
        <f t="shared" si="16"/>
        <v>8</v>
      </c>
      <c r="H273" s="382">
        <f t="shared" si="17"/>
        <v>8</v>
      </c>
    </row>
    <row r="274" spans="1:8">
      <c r="A274" s="47" t="s">
        <v>3875</v>
      </c>
      <c r="B274" s="48" t="s">
        <v>3876</v>
      </c>
      <c r="C274" s="1266"/>
      <c r="D274" s="231"/>
      <c r="E274" s="232"/>
      <c r="F274" s="232"/>
      <c r="G274" s="382">
        <f t="shared" si="16"/>
        <v>0</v>
      </c>
      <c r="H274" s="382">
        <f t="shared" si="17"/>
        <v>0</v>
      </c>
    </row>
    <row r="275" spans="1:8" ht="25.5">
      <c r="A275" s="47" t="s">
        <v>4007</v>
      </c>
      <c r="B275" s="48" t="s">
        <v>4505</v>
      </c>
      <c r="C275" s="1266"/>
      <c r="D275" s="231"/>
      <c r="E275" s="232"/>
      <c r="F275" s="232"/>
      <c r="G275" s="382">
        <f t="shared" si="16"/>
        <v>0</v>
      </c>
      <c r="H275" s="382">
        <f t="shared" si="17"/>
        <v>0</v>
      </c>
    </row>
    <row r="276" spans="1:8" ht="25.5">
      <c r="A276" s="47" t="s">
        <v>3559</v>
      </c>
      <c r="B276" s="48" t="s">
        <v>4506</v>
      </c>
      <c r="C276" s="1266"/>
      <c r="D276" s="231"/>
      <c r="E276" s="232"/>
      <c r="F276" s="232"/>
      <c r="G276" s="382">
        <f t="shared" si="16"/>
        <v>0</v>
      </c>
      <c r="H276" s="382">
        <f t="shared" si="17"/>
        <v>0</v>
      </c>
    </row>
    <row r="277" spans="1:8" ht="25.5">
      <c r="A277" s="47" t="s">
        <v>5348</v>
      </c>
      <c r="B277" s="48" t="s">
        <v>4507</v>
      </c>
      <c r="C277" s="1266">
        <v>1</v>
      </c>
      <c r="D277" s="231">
        <v>1</v>
      </c>
      <c r="E277" s="232"/>
      <c r="F277" s="232"/>
      <c r="G277" s="382">
        <f t="shared" si="16"/>
        <v>1</v>
      </c>
      <c r="H277" s="382">
        <f t="shared" si="17"/>
        <v>1</v>
      </c>
    </row>
    <row r="278" spans="1:8">
      <c r="A278" s="47" t="s">
        <v>1274</v>
      </c>
      <c r="B278" s="48" t="s">
        <v>1275</v>
      </c>
      <c r="C278" s="1266"/>
      <c r="D278" s="231"/>
      <c r="E278" s="232"/>
      <c r="F278" s="232"/>
      <c r="G278" s="382">
        <f t="shared" si="16"/>
        <v>0</v>
      </c>
      <c r="H278" s="382">
        <f t="shared" si="17"/>
        <v>0</v>
      </c>
    </row>
    <row r="279" spans="1:8">
      <c r="A279" s="47" t="s">
        <v>3847</v>
      </c>
      <c r="B279" s="48" t="s">
        <v>4508</v>
      </c>
      <c r="C279" s="1266"/>
      <c r="D279" s="231"/>
      <c r="E279" s="232"/>
      <c r="F279" s="232"/>
      <c r="G279" s="382">
        <f t="shared" si="16"/>
        <v>0</v>
      </c>
      <c r="H279" s="382">
        <f t="shared" si="17"/>
        <v>0</v>
      </c>
    </row>
    <row r="280" spans="1:8">
      <c r="A280" s="47" t="s">
        <v>1342</v>
      </c>
      <c r="B280" s="48" t="s">
        <v>1343</v>
      </c>
      <c r="C280" s="1266">
        <v>8</v>
      </c>
      <c r="D280" s="231">
        <v>8</v>
      </c>
      <c r="E280" s="232">
        <v>3</v>
      </c>
      <c r="F280" s="232">
        <v>3</v>
      </c>
      <c r="G280" s="382">
        <f t="shared" si="16"/>
        <v>11</v>
      </c>
      <c r="H280" s="382">
        <f t="shared" si="17"/>
        <v>11</v>
      </c>
    </row>
    <row r="281" spans="1:8" ht="25.5">
      <c r="A281" s="47" t="s">
        <v>4509</v>
      </c>
      <c r="B281" s="48" t="s">
        <v>4510</v>
      </c>
      <c r="C281" s="1266"/>
      <c r="D281" s="231"/>
      <c r="E281" s="232"/>
      <c r="F281" s="232"/>
      <c r="G281" s="382">
        <f t="shared" si="16"/>
        <v>0</v>
      </c>
      <c r="H281" s="382">
        <f t="shared" si="17"/>
        <v>0</v>
      </c>
    </row>
    <row r="282" spans="1:8" ht="25.5">
      <c r="A282" s="47" t="s">
        <v>1356</v>
      </c>
      <c r="B282" s="48" t="s">
        <v>1357</v>
      </c>
      <c r="C282" s="1266">
        <v>2</v>
      </c>
      <c r="D282" s="231">
        <v>2</v>
      </c>
      <c r="E282" s="232"/>
      <c r="F282" s="232"/>
      <c r="G282" s="382">
        <f t="shared" si="16"/>
        <v>2</v>
      </c>
      <c r="H282" s="382">
        <f t="shared" si="17"/>
        <v>2</v>
      </c>
    </row>
    <row r="283" spans="1:8">
      <c r="A283" s="47" t="s">
        <v>2705</v>
      </c>
      <c r="B283" s="48" t="s">
        <v>4511</v>
      </c>
      <c r="C283" s="1266">
        <v>2</v>
      </c>
      <c r="D283" s="231">
        <v>2</v>
      </c>
      <c r="E283" s="232"/>
      <c r="F283" s="232"/>
      <c r="G283" s="382">
        <f t="shared" si="16"/>
        <v>2</v>
      </c>
      <c r="H283" s="382">
        <f t="shared" si="17"/>
        <v>2</v>
      </c>
    </row>
    <row r="284" spans="1:8">
      <c r="A284" s="47" t="s">
        <v>2545</v>
      </c>
      <c r="B284" s="48" t="s">
        <v>4512</v>
      </c>
      <c r="C284" s="1266"/>
      <c r="D284" s="231"/>
      <c r="E284" s="232"/>
      <c r="F284" s="232"/>
      <c r="G284" s="382">
        <f t="shared" si="16"/>
        <v>0</v>
      </c>
      <c r="H284" s="382">
        <f t="shared" si="17"/>
        <v>0</v>
      </c>
    </row>
    <row r="285" spans="1:8">
      <c r="A285" s="47" t="s">
        <v>2315</v>
      </c>
      <c r="B285" s="48" t="s">
        <v>2316</v>
      </c>
      <c r="C285" s="1266"/>
      <c r="D285" s="231"/>
      <c r="E285" s="232">
        <v>34</v>
      </c>
      <c r="F285" s="232">
        <v>34</v>
      </c>
      <c r="G285" s="382">
        <f t="shared" si="16"/>
        <v>34</v>
      </c>
      <c r="H285" s="382">
        <f t="shared" si="17"/>
        <v>34</v>
      </c>
    </row>
    <row r="286" spans="1:8" ht="25.5">
      <c r="A286" s="47" t="s">
        <v>4513</v>
      </c>
      <c r="B286" s="48" t="s">
        <v>4510</v>
      </c>
      <c r="C286" s="1266">
        <v>2</v>
      </c>
      <c r="D286" s="231">
        <v>2</v>
      </c>
      <c r="E286" s="232"/>
      <c r="F286" s="232"/>
      <c r="G286" s="382">
        <f t="shared" si="16"/>
        <v>2</v>
      </c>
      <c r="H286" s="382">
        <f t="shared" si="17"/>
        <v>2</v>
      </c>
    </row>
    <row r="287" spans="1:8">
      <c r="A287" s="47" t="s">
        <v>2106</v>
      </c>
      <c r="B287" s="48" t="s">
        <v>2107</v>
      </c>
      <c r="C287" s="1266"/>
      <c r="D287" s="231"/>
      <c r="E287" s="232"/>
      <c r="F287" s="232"/>
      <c r="G287" s="382">
        <f t="shared" si="16"/>
        <v>0</v>
      </c>
      <c r="H287" s="382">
        <f t="shared" si="17"/>
        <v>0</v>
      </c>
    </row>
    <row r="288" spans="1:8">
      <c r="A288" s="47" t="s">
        <v>2122</v>
      </c>
      <c r="B288" s="48" t="s">
        <v>2123</v>
      </c>
      <c r="C288" s="1266"/>
      <c r="D288" s="231"/>
      <c r="E288" s="232"/>
      <c r="F288" s="232"/>
      <c r="G288" s="382">
        <f t="shared" si="16"/>
        <v>0</v>
      </c>
      <c r="H288" s="382">
        <f t="shared" si="17"/>
        <v>0</v>
      </c>
    </row>
    <row r="289" spans="1:8">
      <c r="A289" s="47" t="s">
        <v>3086</v>
      </c>
      <c r="B289" s="48" t="s">
        <v>3087</v>
      </c>
      <c r="C289" s="1266"/>
      <c r="D289" s="231"/>
      <c r="E289" s="232"/>
      <c r="F289" s="232"/>
      <c r="G289" s="382">
        <f t="shared" si="16"/>
        <v>0</v>
      </c>
      <c r="H289" s="382">
        <f t="shared" si="17"/>
        <v>0</v>
      </c>
    </row>
    <row r="290" spans="1:8">
      <c r="A290" s="47" t="s">
        <v>6006</v>
      </c>
      <c r="B290" s="48" t="s">
        <v>6007</v>
      </c>
      <c r="C290" s="1266">
        <v>7</v>
      </c>
      <c r="D290" s="231">
        <v>7</v>
      </c>
      <c r="E290" s="232">
        <v>10</v>
      </c>
      <c r="F290" s="232">
        <v>10</v>
      </c>
      <c r="G290" s="382">
        <f t="shared" si="16"/>
        <v>17</v>
      </c>
      <c r="H290" s="382">
        <f t="shared" si="17"/>
        <v>17</v>
      </c>
    </row>
    <row r="291" spans="1:8">
      <c r="A291" s="47" t="s">
        <v>712</v>
      </c>
      <c r="B291" s="48" t="s">
        <v>837</v>
      </c>
      <c r="C291" s="1266"/>
      <c r="D291" s="231"/>
      <c r="E291" s="232">
        <v>8</v>
      </c>
      <c r="F291" s="232">
        <v>8</v>
      </c>
      <c r="G291" s="382">
        <f t="shared" si="16"/>
        <v>8</v>
      </c>
      <c r="H291" s="382">
        <f t="shared" si="17"/>
        <v>8</v>
      </c>
    </row>
    <row r="292" spans="1:8" ht="25.5">
      <c r="A292" s="47" t="s">
        <v>1264</v>
      </c>
      <c r="B292" s="48" t="s">
        <v>1265</v>
      </c>
      <c r="C292" s="1266">
        <v>2</v>
      </c>
      <c r="D292" s="231">
        <v>2</v>
      </c>
      <c r="E292" s="232"/>
      <c r="F292" s="232"/>
      <c r="G292" s="382">
        <f t="shared" si="16"/>
        <v>2</v>
      </c>
      <c r="H292" s="382">
        <f t="shared" si="17"/>
        <v>2</v>
      </c>
    </row>
    <row r="293" spans="1:8">
      <c r="A293" s="47" t="s">
        <v>1348</v>
      </c>
      <c r="B293" s="48" t="s">
        <v>4895</v>
      </c>
      <c r="C293" s="1266">
        <v>2</v>
      </c>
      <c r="D293" s="231">
        <v>2</v>
      </c>
      <c r="E293" s="232"/>
      <c r="F293" s="232"/>
      <c r="G293" s="382">
        <f t="shared" si="16"/>
        <v>2</v>
      </c>
      <c r="H293" s="382">
        <f t="shared" si="17"/>
        <v>2</v>
      </c>
    </row>
    <row r="294" spans="1:8" ht="25.5">
      <c r="A294" s="47" t="s">
        <v>4896</v>
      </c>
      <c r="B294" s="48" t="s">
        <v>4897</v>
      </c>
      <c r="C294" s="1266">
        <v>2</v>
      </c>
      <c r="D294" s="231">
        <v>2</v>
      </c>
      <c r="E294" s="232"/>
      <c r="F294" s="232"/>
      <c r="G294" s="382">
        <f t="shared" ref="G294:G325" si="18">C294+E294</f>
        <v>2</v>
      </c>
      <c r="H294" s="382">
        <f t="shared" ref="H294:H325" si="19">D294+F294</f>
        <v>2</v>
      </c>
    </row>
    <row r="295" spans="1:8">
      <c r="A295" s="47" t="s">
        <v>1390</v>
      </c>
      <c r="B295" s="48" t="s">
        <v>1391</v>
      </c>
      <c r="C295" s="1266">
        <v>19</v>
      </c>
      <c r="D295" s="231">
        <v>19</v>
      </c>
      <c r="E295" s="232"/>
      <c r="F295" s="232"/>
      <c r="G295" s="382">
        <f t="shared" si="18"/>
        <v>19</v>
      </c>
      <c r="H295" s="382">
        <f t="shared" si="19"/>
        <v>19</v>
      </c>
    </row>
    <row r="296" spans="1:8" ht="25.5">
      <c r="A296" s="47" t="s">
        <v>3863</v>
      </c>
      <c r="B296" s="48" t="s">
        <v>4898</v>
      </c>
      <c r="C296" s="1266"/>
      <c r="D296" s="231"/>
      <c r="E296" s="232"/>
      <c r="F296" s="232"/>
      <c r="G296" s="382">
        <f t="shared" si="18"/>
        <v>0</v>
      </c>
      <c r="H296" s="382">
        <f t="shared" si="19"/>
        <v>0</v>
      </c>
    </row>
    <row r="297" spans="1:8" ht="25.5">
      <c r="A297" s="47" t="s">
        <v>4899</v>
      </c>
      <c r="B297" s="48" t="s">
        <v>4901</v>
      </c>
      <c r="C297" s="1266"/>
      <c r="D297" s="231"/>
      <c r="E297" s="232"/>
      <c r="F297" s="232"/>
      <c r="G297" s="382">
        <f t="shared" si="18"/>
        <v>0</v>
      </c>
      <c r="H297" s="382">
        <f t="shared" si="19"/>
        <v>0</v>
      </c>
    </row>
    <row r="298" spans="1:8" ht="25.5">
      <c r="A298" s="47" t="s">
        <v>3154</v>
      </c>
      <c r="B298" s="48" t="s">
        <v>5031</v>
      </c>
      <c r="C298" s="1266"/>
      <c r="D298" s="231"/>
      <c r="E298" s="232"/>
      <c r="F298" s="232"/>
      <c r="G298" s="382">
        <f t="shared" si="18"/>
        <v>0</v>
      </c>
      <c r="H298" s="382">
        <f t="shared" si="19"/>
        <v>0</v>
      </c>
    </row>
    <row r="299" spans="1:8" ht="25.5">
      <c r="A299" s="47" t="s">
        <v>1278</v>
      </c>
      <c r="B299" s="48" t="s">
        <v>4518</v>
      </c>
      <c r="C299" s="1266"/>
      <c r="D299" s="231"/>
      <c r="E299" s="232"/>
      <c r="F299" s="232"/>
      <c r="G299" s="382">
        <f t="shared" si="18"/>
        <v>0</v>
      </c>
      <c r="H299" s="382">
        <f t="shared" si="19"/>
        <v>0</v>
      </c>
    </row>
    <row r="300" spans="1:8" ht="25.5">
      <c r="A300" s="47" t="s">
        <v>4896</v>
      </c>
      <c r="B300" s="48" t="s">
        <v>5032</v>
      </c>
      <c r="C300" s="1266"/>
      <c r="D300" s="231"/>
      <c r="E300" s="232"/>
      <c r="F300" s="232"/>
      <c r="G300" s="382">
        <f t="shared" si="18"/>
        <v>0</v>
      </c>
      <c r="H300" s="382">
        <f t="shared" si="19"/>
        <v>0</v>
      </c>
    </row>
    <row r="301" spans="1:8">
      <c r="A301" s="47" t="s">
        <v>3853</v>
      </c>
      <c r="B301" s="48" t="s">
        <v>5033</v>
      </c>
      <c r="C301" s="1266"/>
      <c r="D301" s="231"/>
      <c r="E301" s="232"/>
      <c r="F301" s="232"/>
      <c r="G301" s="382">
        <f t="shared" si="18"/>
        <v>0</v>
      </c>
      <c r="H301" s="382">
        <f t="shared" si="19"/>
        <v>0</v>
      </c>
    </row>
    <row r="302" spans="1:8" ht="25.5">
      <c r="A302" s="47" t="s">
        <v>1354</v>
      </c>
      <c r="B302" s="48" t="s">
        <v>5034</v>
      </c>
      <c r="C302" s="1266"/>
      <c r="D302" s="231"/>
      <c r="E302" s="232"/>
      <c r="F302" s="232"/>
      <c r="G302" s="382">
        <f t="shared" si="18"/>
        <v>0</v>
      </c>
      <c r="H302" s="382">
        <f t="shared" si="19"/>
        <v>0</v>
      </c>
    </row>
    <row r="303" spans="1:8">
      <c r="A303" s="47" t="s">
        <v>5003</v>
      </c>
      <c r="B303" s="48" t="s">
        <v>5035</v>
      </c>
      <c r="C303" s="1266"/>
      <c r="D303" s="231"/>
      <c r="E303" s="232"/>
      <c r="F303" s="232"/>
      <c r="G303" s="382">
        <f t="shared" si="18"/>
        <v>0</v>
      </c>
      <c r="H303" s="382">
        <f t="shared" si="19"/>
        <v>0</v>
      </c>
    </row>
    <row r="304" spans="1:8">
      <c r="A304" s="47" t="s">
        <v>3008</v>
      </c>
      <c r="B304" s="48" t="s">
        <v>3009</v>
      </c>
      <c r="C304" s="1266">
        <v>12</v>
      </c>
      <c r="D304" s="231">
        <v>12</v>
      </c>
      <c r="E304" s="232"/>
      <c r="F304" s="232"/>
      <c r="G304" s="382">
        <f t="shared" si="18"/>
        <v>12</v>
      </c>
      <c r="H304" s="382">
        <f t="shared" si="19"/>
        <v>12</v>
      </c>
    </row>
    <row r="305" spans="1:8" ht="25.5">
      <c r="A305" s="47" t="s">
        <v>1276</v>
      </c>
      <c r="B305" s="48" t="s">
        <v>6703</v>
      </c>
      <c r="C305" s="1266">
        <v>2</v>
      </c>
      <c r="D305" s="231">
        <v>2</v>
      </c>
      <c r="E305" s="232">
        <v>1</v>
      </c>
      <c r="F305" s="232">
        <v>1</v>
      </c>
      <c r="G305" s="382">
        <f t="shared" si="18"/>
        <v>3</v>
      </c>
      <c r="H305" s="382">
        <f t="shared" si="19"/>
        <v>3</v>
      </c>
    </row>
    <row r="306" spans="1:8">
      <c r="A306" s="47" t="s">
        <v>2442</v>
      </c>
      <c r="B306" s="48" t="s">
        <v>6704</v>
      </c>
      <c r="C306" s="1266"/>
      <c r="D306" s="231"/>
      <c r="E306" s="232"/>
      <c r="F306" s="232"/>
      <c r="G306" s="382">
        <f t="shared" si="18"/>
        <v>0</v>
      </c>
      <c r="H306" s="382">
        <f t="shared" si="19"/>
        <v>0</v>
      </c>
    </row>
    <row r="307" spans="1:8" ht="25.5">
      <c r="A307" s="47" t="s">
        <v>3993</v>
      </c>
      <c r="B307" s="48" t="s">
        <v>6705</v>
      </c>
      <c r="C307" s="1266">
        <v>8</v>
      </c>
      <c r="D307" s="231">
        <v>8</v>
      </c>
      <c r="E307" s="232">
        <v>2</v>
      </c>
      <c r="F307" s="232">
        <v>2</v>
      </c>
      <c r="G307" s="382">
        <f t="shared" si="18"/>
        <v>10</v>
      </c>
      <c r="H307" s="382">
        <f t="shared" si="19"/>
        <v>10</v>
      </c>
    </row>
    <row r="308" spans="1:8" ht="25.5">
      <c r="A308" s="47" t="s">
        <v>6706</v>
      </c>
      <c r="B308" s="48" t="s">
        <v>6707</v>
      </c>
      <c r="C308" s="1266"/>
      <c r="D308" s="231"/>
      <c r="E308" s="232"/>
      <c r="F308" s="232"/>
      <c r="G308" s="382">
        <f t="shared" si="18"/>
        <v>0</v>
      </c>
      <c r="H308" s="382">
        <f t="shared" si="19"/>
        <v>0</v>
      </c>
    </row>
    <row r="309" spans="1:8" ht="25.5">
      <c r="A309" s="47" t="s">
        <v>2311</v>
      </c>
      <c r="B309" s="48" t="s">
        <v>6708</v>
      </c>
      <c r="C309" s="1266"/>
      <c r="D309" s="231"/>
      <c r="E309" s="232"/>
      <c r="F309" s="232"/>
      <c r="G309" s="382">
        <f t="shared" si="18"/>
        <v>0</v>
      </c>
      <c r="H309" s="382">
        <f t="shared" si="19"/>
        <v>0</v>
      </c>
    </row>
    <row r="310" spans="1:8" ht="25.5">
      <c r="A310" s="47" t="s">
        <v>1349</v>
      </c>
      <c r="B310" s="48" t="s">
        <v>6711</v>
      </c>
      <c r="C310" s="1266">
        <v>2</v>
      </c>
      <c r="D310" s="231">
        <v>2</v>
      </c>
      <c r="E310" s="232"/>
      <c r="F310" s="232"/>
      <c r="G310" s="382">
        <f t="shared" si="18"/>
        <v>2</v>
      </c>
      <c r="H310" s="382">
        <f t="shared" si="19"/>
        <v>2</v>
      </c>
    </row>
    <row r="311" spans="1:8" ht="25.5">
      <c r="A311" s="47" t="s">
        <v>4413</v>
      </c>
      <c r="B311" s="48" t="s">
        <v>3487</v>
      </c>
      <c r="C311" s="1266"/>
      <c r="D311" s="231"/>
      <c r="E311" s="232">
        <v>2</v>
      </c>
      <c r="F311" s="232">
        <v>2</v>
      </c>
      <c r="G311" s="382">
        <f t="shared" si="18"/>
        <v>2</v>
      </c>
      <c r="H311" s="382">
        <f t="shared" si="19"/>
        <v>2</v>
      </c>
    </row>
    <row r="312" spans="1:8" ht="25.5">
      <c r="A312" s="47" t="s">
        <v>1266</v>
      </c>
      <c r="B312" s="48" t="s">
        <v>1267</v>
      </c>
      <c r="C312" s="1266">
        <v>6</v>
      </c>
      <c r="D312" s="231">
        <v>6</v>
      </c>
      <c r="E312" s="232"/>
      <c r="F312" s="232"/>
      <c r="G312" s="382">
        <f t="shared" si="18"/>
        <v>6</v>
      </c>
      <c r="H312" s="382">
        <f t="shared" si="19"/>
        <v>6</v>
      </c>
    </row>
    <row r="313" spans="1:8" ht="25.5">
      <c r="A313" s="47" t="s">
        <v>1353</v>
      </c>
      <c r="B313" s="48" t="s">
        <v>7012</v>
      </c>
      <c r="C313" s="1266">
        <v>2</v>
      </c>
      <c r="D313" s="231">
        <v>2</v>
      </c>
      <c r="E313" s="232">
        <v>1</v>
      </c>
      <c r="F313" s="232">
        <v>1</v>
      </c>
      <c r="G313" s="382">
        <f t="shared" si="18"/>
        <v>3</v>
      </c>
      <c r="H313" s="382">
        <f t="shared" si="19"/>
        <v>3</v>
      </c>
    </row>
    <row r="314" spans="1:8">
      <c r="A314" s="47" t="s">
        <v>1370</v>
      </c>
      <c r="B314" s="48" t="s">
        <v>1371</v>
      </c>
      <c r="C314" s="1266">
        <v>1</v>
      </c>
      <c r="D314" s="897">
        <v>1</v>
      </c>
      <c r="E314" s="232"/>
      <c r="F314" s="232"/>
      <c r="G314" s="382">
        <f t="shared" si="18"/>
        <v>1</v>
      </c>
      <c r="H314" s="382">
        <f t="shared" si="19"/>
        <v>1</v>
      </c>
    </row>
    <row r="315" spans="1:8">
      <c r="A315" s="47" t="s">
        <v>1372</v>
      </c>
      <c r="B315" s="48" t="s">
        <v>1373</v>
      </c>
      <c r="C315" s="1266">
        <v>1</v>
      </c>
      <c r="D315" s="897">
        <v>1</v>
      </c>
      <c r="E315" s="232"/>
      <c r="F315" s="232"/>
      <c r="G315" s="382">
        <f t="shared" si="18"/>
        <v>1</v>
      </c>
      <c r="H315" s="382">
        <f t="shared" si="19"/>
        <v>1</v>
      </c>
    </row>
    <row r="316" spans="1:8">
      <c r="A316" s="47" t="s">
        <v>1388</v>
      </c>
      <c r="B316" s="48" t="s">
        <v>7013</v>
      </c>
      <c r="C316" s="1266"/>
      <c r="D316" s="897"/>
      <c r="E316" s="232"/>
      <c r="F316" s="232"/>
      <c r="G316" s="382">
        <f t="shared" si="18"/>
        <v>0</v>
      </c>
      <c r="H316" s="382">
        <f t="shared" si="19"/>
        <v>0</v>
      </c>
    </row>
    <row r="317" spans="1:8" ht="63.75">
      <c r="A317" s="341" t="s">
        <v>3995</v>
      </c>
      <c r="B317" s="243" t="s">
        <v>3996</v>
      </c>
      <c r="C317" s="1196">
        <v>4</v>
      </c>
      <c r="D317" s="895">
        <v>4</v>
      </c>
      <c r="E317" s="164">
        <v>1</v>
      </c>
      <c r="F317" s="164">
        <v>1</v>
      </c>
      <c r="G317" s="382">
        <f t="shared" si="18"/>
        <v>5</v>
      </c>
      <c r="H317" s="382">
        <f t="shared" si="19"/>
        <v>5</v>
      </c>
    </row>
    <row r="318" spans="1:8" ht="15">
      <c r="A318" s="341" t="s">
        <v>2436</v>
      </c>
      <c r="B318" s="234" t="s">
        <v>2437</v>
      </c>
      <c r="C318" s="1196"/>
      <c r="D318" s="895"/>
      <c r="E318" s="164">
        <v>1</v>
      </c>
      <c r="F318" s="164">
        <v>1</v>
      </c>
      <c r="G318" s="382">
        <f t="shared" si="18"/>
        <v>1</v>
      </c>
      <c r="H318" s="382">
        <f t="shared" si="19"/>
        <v>1</v>
      </c>
    </row>
    <row r="319" spans="1:8" ht="25.5">
      <c r="A319" s="341" t="s">
        <v>3945</v>
      </c>
      <c r="B319" s="234" t="s">
        <v>7117</v>
      </c>
      <c r="C319" s="1196">
        <v>1</v>
      </c>
      <c r="D319" s="895">
        <v>1</v>
      </c>
      <c r="E319" s="164"/>
      <c r="F319" s="164"/>
      <c r="G319" s="382">
        <f t="shared" si="18"/>
        <v>1</v>
      </c>
      <c r="H319" s="382">
        <f t="shared" si="19"/>
        <v>1</v>
      </c>
    </row>
    <row r="320" spans="1:8" ht="15">
      <c r="A320" s="341" t="s">
        <v>1386</v>
      </c>
      <c r="B320" s="234" t="s">
        <v>3127</v>
      </c>
      <c r="C320" s="1196">
        <v>2</v>
      </c>
      <c r="D320" s="1125">
        <v>2</v>
      </c>
      <c r="E320" s="164"/>
      <c r="F320" s="164"/>
      <c r="G320" s="382">
        <f t="shared" si="18"/>
        <v>2</v>
      </c>
      <c r="H320" s="382">
        <f t="shared" si="19"/>
        <v>2</v>
      </c>
    </row>
    <row r="321" spans="1:11" ht="15">
      <c r="A321" s="341" t="s">
        <v>7396</v>
      </c>
      <c r="B321" s="234" t="s">
        <v>7397</v>
      </c>
      <c r="C321" s="1196">
        <v>2</v>
      </c>
      <c r="D321" s="1125">
        <v>0</v>
      </c>
      <c r="E321" s="164"/>
      <c r="F321" s="164"/>
      <c r="G321" s="382">
        <f t="shared" si="18"/>
        <v>2</v>
      </c>
      <c r="H321" s="382">
        <f t="shared" si="19"/>
        <v>0</v>
      </c>
    </row>
    <row r="322" spans="1:11" ht="15">
      <c r="A322" s="341" t="s">
        <v>3843</v>
      </c>
      <c r="B322" s="234" t="s">
        <v>3844</v>
      </c>
      <c r="C322" s="1196"/>
      <c r="D322" s="895"/>
      <c r="E322" s="164"/>
      <c r="F322" s="164"/>
      <c r="G322" s="382">
        <f t="shared" si="18"/>
        <v>0</v>
      </c>
      <c r="H322" s="382">
        <f t="shared" si="19"/>
        <v>0</v>
      </c>
    </row>
    <row r="323" spans="1:11" ht="25.5">
      <c r="A323" s="341" t="s">
        <v>3997</v>
      </c>
      <c r="B323" s="243" t="s">
        <v>7398</v>
      </c>
      <c r="C323" s="1196">
        <v>1</v>
      </c>
      <c r="D323" s="895">
        <v>1</v>
      </c>
      <c r="E323" s="164"/>
      <c r="F323" s="164"/>
      <c r="G323" s="382">
        <f t="shared" si="18"/>
        <v>1</v>
      </c>
      <c r="H323" s="382">
        <f t="shared" si="19"/>
        <v>1</v>
      </c>
    </row>
    <row r="324" spans="1:11" ht="15">
      <c r="A324" s="341" t="s">
        <v>6709</v>
      </c>
      <c r="B324" s="234" t="s">
        <v>6734</v>
      </c>
      <c r="C324" s="1196"/>
      <c r="D324" s="1125"/>
      <c r="E324" s="164"/>
      <c r="F324" s="164"/>
      <c r="G324" s="382">
        <f t="shared" si="18"/>
        <v>0</v>
      </c>
      <c r="H324" s="382">
        <f t="shared" si="19"/>
        <v>0</v>
      </c>
    </row>
    <row r="325" spans="1:11" ht="15">
      <c r="A325" s="341" t="s">
        <v>3537</v>
      </c>
      <c r="B325" s="234" t="s">
        <v>7400</v>
      </c>
      <c r="C325" s="1196"/>
      <c r="D325" s="1125"/>
      <c r="E325" s="164">
        <v>2</v>
      </c>
      <c r="F325" s="164">
        <v>0</v>
      </c>
      <c r="G325" s="382">
        <f t="shared" si="18"/>
        <v>2</v>
      </c>
      <c r="H325" s="382">
        <f t="shared" si="19"/>
        <v>0</v>
      </c>
    </row>
    <row r="326" spans="1:11" ht="51">
      <c r="A326" s="341" t="s">
        <v>3987</v>
      </c>
      <c r="B326" s="243" t="s">
        <v>3988</v>
      </c>
      <c r="C326" s="1196">
        <v>1</v>
      </c>
      <c r="D326" s="1185">
        <v>1</v>
      </c>
      <c r="E326" s="164"/>
      <c r="F326" s="164"/>
      <c r="G326" s="1186">
        <f t="shared" ref="G326:G331" si="20">C326+E326</f>
        <v>1</v>
      </c>
      <c r="H326" s="1186">
        <f t="shared" ref="H326:H331" si="21">D326+F326</f>
        <v>1</v>
      </c>
    </row>
    <row r="327" spans="1:11" ht="15">
      <c r="A327" s="341" t="s">
        <v>3165</v>
      </c>
      <c r="B327" s="234" t="s">
        <v>3166</v>
      </c>
      <c r="C327" s="1196">
        <v>1</v>
      </c>
      <c r="D327" s="1125">
        <v>1</v>
      </c>
      <c r="E327" s="164"/>
      <c r="F327" s="164"/>
      <c r="G327" s="382">
        <f t="shared" si="20"/>
        <v>1</v>
      </c>
      <c r="H327" s="382">
        <f t="shared" si="21"/>
        <v>1</v>
      </c>
    </row>
    <row r="328" spans="1:11" ht="25.5">
      <c r="A328" s="341" t="s">
        <v>7635</v>
      </c>
      <c r="B328" s="234" t="s">
        <v>7636</v>
      </c>
      <c r="C328" s="1196">
        <v>1</v>
      </c>
      <c r="D328" s="1185">
        <v>1</v>
      </c>
      <c r="E328" s="164"/>
      <c r="F328" s="164"/>
      <c r="G328" s="382">
        <f t="shared" si="20"/>
        <v>1</v>
      </c>
      <c r="H328" s="382">
        <f t="shared" si="21"/>
        <v>1</v>
      </c>
    </row>
    <row r="329" spans="1:11" ht="25.5">
      <c r="A329" s="341" t="s">
        <v>3171</v>
      </c>
      <c r="B329" s="234" t="s">
        <v>7637</v>
      </c>
      <c r="C329" s="1196">
        <v>1</v>
      </c>
      <c r="D329" s="1185">
        <v>1</v>
      </c>
      <c r="E329" s="164"/>
      <c r="F329" s="164"/>
      <c r="G329" s="382">
        <f t="shared" si="20"/>
        <v>1</v>
      </c>
      <c r="H329" s="382">
        <f t="shared" si="21"/>
        <v>1</v>
      </c>
    </row>
    <row r="330" spans="1:11" ht="15">
      <c r="A330" s="341">
        <v>96200</v>
      </c>
      <c r="B330" s="234"/>
      <c r="C330" s="1196"/>
      <c r="D330" s="895"/>
      <c r="E330" s="164"/>
      <c r="F330" s="164"/>
      <c r="G330" s="382">
        <f t="shared" si="20"/>
        <v>0</v>
      </c>
      <c r="H330" s="382">
        <f t="shared" si="21"/>
        <v>0</v>
      </c>
    </row>
    <row r="331" spans="1:11" ht="14.25">
      <c r="A331" s="340" t="s">
        <v>3974</v>
      </c>
      <c r="B331" s="253"/>
      <c r="C331" s="1104">
        <f>SUM(C166:C330)</f>
        <v>6272</v>
      </c>
      <c r="D331" s="336">
        <f>SUM(D166:D330)</f>
        <v>6269</v>
      </c>
      <c r="E331" s="1104">
        <f>SUM(E166:E330)</f>
        <v>55592</v>
      </c>
      <c r="F331" s="336">
        <f>SUM(F166:F330)</f>
        <v>55576</v>
      </c>
      <c r="G331" s="382">
        <f t="shared" si="20"/>
        <v>61864</v>
      </c>
      <c r="H331" s="382">
        <f t="shared" si="21"/>
        <v>61845</v>
      </c>
    </row>
    <row r="332" spans="1:11" ht="15">
      <c r="A332" s="342" t="s">
        <v>3975</v>
      </c>
      <c r="B332" s="404"/>
      <c r="C332" s="1260"/>
      <c r="D332" s="97"/>
      <c r="E332" s="1260"/>
      <c r="F332" s="97"/>
      <c r="G332" s="97"/>
      <c r="H332" s="98"/>
    </row>
    <row r="333" spans="1:11" ht="15">
      <c r="A333" s="341" t="s">
        <v>3976</v>
      </c>
      <c r="B333" s="243" t="s">
        <v>3977</v>
      </c>
      <c r="C333" s="1196"/>
      <c r="D333" s="98"/>
      <c r="E333" s="164"/>
      <c r="F333" s="164"/>
      <c r="G333" s="146">
        <f t="shared" ref="G333:G346" si="22">C333+E333</f>
        <v>0</v>
      </c>
      <c r="H333" s="146">
        <f t="shared" ref="H333:H346" si="23">D333+F333</f>
        <v>0</v>
      </c>
    </row>
    <row r="334" spans="1:11" ht="15">
      <c r="A334" s="341" t="s">
        <v>3978</v>
      </c>
      <c r="B334" s="243" t="s">
        <v>3979</v>
      </c>
      <c r="C334" s="1196"/>
      <c r="D334" s="98"/>
      <c r="E334" s="164"/>
      <c r="F334" s="164"/>
      <c r="G334" s="146">
        <f t="shared" si="22"/>
        <v>0</v>
      </c>
      <c r="H334" s="146">
        <f t="shared" si="23"/>
        <v>0</v>
      </c>
    </row>
    <row r="335" spans="1:11" ht="15">
      <c r="A335" s="341" t="s">
        <v>3980</v>
      </c>
      <c r="B335" s="243" t="s">
        <v>3981</v>
      </c>
      <c r="C335" s="1196"/>
      <c r="D335" s="98"/>
      <c r="E335" s="164"/>
      <c r="F335" s="164"/>
      <c r="G335" s="146">
        <f t="shared" si="22"/>
        <v>0</v>
      </c>
      <c r="H335" s="146">
        <f t="shared" si="23"/>
        <v>0</v>
      </c>
      <c r="K335" s="11" t="s">
        <v>5979</v>
      </c>
    </row>
    <row r="336" spans="1:11" ht="9" customHeight="1">
      <c r="A336" s="341" t="s">
        <v>4477</v>
      </c>
      <c r="B336" s="243" t="s">
        <v>3982</v>
      </c>
      <c r="C336" s="1196"/>
      <c r="D336" s="98"/>
      <c r="E336" s="164"/>
      <c r="F336" s="164"/>
      <c r="G336" s="146">
        <f t="shared" si="22"/>
        <v>0</v>
      </c>
      <c r="H336" s="146">
        <f t="shared" si="23"/>
        <v>0</v>
      </c>
    </row>
    <row r="337" spans="1:8" ht="15">
      <c r="A337" s="341" t="s">
        <v>3983</v>
      </c>
      <c r="B337" s="243" t="s">
        <v>3984</v>
      </c>
      <c r="C337" s="1196"/>
      <c r="D337" s="98"/>
      <c r="E337" s="164"/>
      <c r="F337" s="164"/>
      <c r="G337" s="146">
        <f t="shared" si="22"/>
        <v>0</v>
      </c>
      <c r="H337" s="146">
        <f t="shared" si="23"/>
        <v>0</v>
      </c>
    </row>
    <row r="338" spans="1:8" ht="8.25" customHeight="1">
      <c r="A338" s="341" t="s">
        <v>3985</v>
      </c>
      <c r="B338" s="243" t="s">
        <v>3986</v>
      </c>
      <c r="C338" s="1196"/>
      <c r="D338" s="98"/>
      <c r="E338" s="164"/>
      <c r="F338" s="164"/>
      <c r="G338" s="146">
        <f t="shared" si="22"/>
        <v>0</v>
      </c>
      <c r="H338" s="146">
        <f t="shared" si="23"/>
        <v>0</v>
      </c>
    </row>
    <row r="339" spans="1:8" ht="16.5" customHeight="1">
      <c r="A339" s="341" t="s">
        <v>3987</v>
      </c>
      <c r="B339" s="243" t="s">
        <v>3988</v>
      </c>
      <c r="C339" s="1196"/>
      <c r="D339" s="98"/>
      <c r="E339" s="164"/>
      <c r="F339" s="164"/>
      <c r="G339" s="146">
        <f t="shared" si="22"/>
        <v>0</v>
      </c>
      <c r="H339" s="146">
        <f t="shared" si="23"/>
        <v>0</v>
      </c>
    </row>
    <row r="340" spans="1:8" ht="12" customHeight="1">
      <c r="A340" s="341" t="s">
        <v>3989</v>
      </c>
      <c r="B340" s="243" t="s">
        <v>3990</v>
      </c>
      <c r="C340" s="1196"/>
      <c r="D340" s="98"/>
      <c r="E340" s="164"/>
      <c r="F340" s="164"/>
      <c r="G340" s="146">
        <f t="shared" si="22"/>
        <v>0</v>
      </c>
      <c r="H340" s="146">
        <f t="shared" si="23"/>
        <v>0</v>
      </c>
    </row>
    <row r="341" spans="1:8" ht="13.5" customHeight="1">
      <c r="A341" s="341" t="s">
        <v>3991</v>
      </c>
      <c r="B341" s="243" t="s">
        <v>3992</v>
      </c>
      <c r="C341" s="1196"/>
      <c r="D341" s="98"/>
      <c r="E341" s="164"/>
      <c r="F341" s="164"/>
      <c r="G341" s="146">
        <f t="shared" si="22"/>
        <v>0</v>
      </c>
      <c r="H341" s="146">
        <f t="shared" si="23"/>
        <v>0</v>
      </c>
    </row>
    <row r="342" spans="1:8" ht="13.5" customHeight="1">
      <c r="A342" s="341" t="s">
        <v>3993</v>
      </c>
      <c r="B342" s="243" t="s">
        <v>3994</v>
      </c>
      <c r="C342" s="1196"/>
      <c r="D342" s="98"/>
      <c r="E342" s="164"/>
      <c r="F342" s="164"/>
      <c r="G342" s="146">
        <f t="shared" si="22"/>
        <v>0</v>
      </c>
      <c r="H342" s="146">
        <f t="shared" si="23"/>
        <v>0</v>
      </c>
    </row>
    <row r="343" spans="1:8" ht="17.25" customHeight="1">
      <c r="A343" s="341" t="s">
        <v>3995</v>
      </c>
      <c r="B343" s="243" t="s">
        <v>3996</v>
      </c>
      <c r="C343" s="1196"/>
      <c r="D343" s="98"/>
      <c r="E343" s="164"/>
      <c r="F343" s="164"/>
      <c r="G343" s="146">
        <f t="shared" si="22"/>
        <v>0</v>
      </c>
      <c r="H343" s="146">
        <f t="shared" si="23"/>
        <v>0</v>
      </c>
    </row>
    <row r="344" spans="1:8" ht="26.25" customHeight="1">
      <c r="A344" s="341" t="s">
        <v>3997</v>
      </c>
      <c r="B344" s="243" t="s">
        <v>3998</v>
      </c>
      <c r="C344" s="1196"/>
      <c r="D344" s="98"/>
      <c r="E344" s="164"/>
      <c r="F344" s="164"/>
      <c r="G344" s="146">
        <f t="shared" si="22"/>
        <v>0</v>
      </c>
      <c r="H344" s="146">
        <f t="shared" si="23"/>
        <v>0</v>
      </c>
    </row>
    <row r="345" spans="1:8">
      <c r="A345" s="342" t="s">
        <v>3999</v>
      </c>
      <c r="B345" s="344"/>
      <c r="C345" s="345"/>
      <c r="D345" s="345"/>
      <c r="E345" s="167"/>
      <c r="F345" s="167"/>
      <c r="G345" s="146">
        <f t="shared" si="22"/>
        <v>0</v>
      </c>
      <c r="H345" s="146">
        <f t="shared" si="23"/>
        <v>0</v>
      </c>
    </row>
    <row r="346" spans="1:8">
      <c r="A346" s="238" t="s">
        <v>4000</v>
      </c>
      <c r="B346" s="236"/>
      <c r="C346" s="237">
        <f>SUM(C164+C331)</f>
        <v>6302</v>
      </c>
      <c r="D346" s="237">
        <f>SUM(D164+D331)</f>
        <v>6299</v>
      </c>
      <c r="E346" s="237">
        <f>SUM(E164+E331)</f>
        <v>56511</v>
      </c>
      <c r="F346" s="237">
        <f>SUM(F164+F331)</f>
        <v>56495</v>
      </c>
      <c r="G346" s="397">
        <f t="shared" si="22"/>
        <v>62813</v>
      </c>
      <c r="H346" s="397">
        <f t="shared" si="23"/>
        <v>62794</v>
      </c>
    </row>
    <row r="347" spans="1:8" ht="18.75" customHeight="1">
      <c r="A347" s="1448" t="s">
        <v>4001</v>
      </c>
      <c r="B347" s="1448"/>
      <c r="C347" s="1448"/>
      <c r="D347" s="1448"/>
      <c r="E347" s="1448"/>
      <c r="F347" s="1448"/>
      <c r="G347" s="1448"/>
      <c r="H347" s="1448"/>
    </row>
    <row r="348" spans="1:8" ht="28.5" customHeight="1">
      <c r="A348" s="1448" t="s">
        <v>4050</v>
      </c>
      <c r="B348" s="1448"/>
      <c r="C348" s="1448"/>
      <c r="D348" s="1448"/>
      <c r="E348" s="1448"/>
      <c r="F348" s="1448"/>
      <c r="G348" s="1448"/>
      <c r="H348" s="1448"/>
    </row>
    <row r="349" spans="1:8" ht="15">
      <c r="A349" s="6"/>
      <c r="B349" s="350"/>
      <c r="C349" s="350"/>
      <c r="D349" s="350"/>
      <c r="E349" s="19"/>
      <c r="F349" s="19"/>
      <c r="G349" s="16"/>
      <c r="H349" s="19"/>
    </row>
    <row r="350" spans="1:8">
      <c r="A350" s="12"/>
      <c r="B350" s="12"/>
    </row>
    <row r="351" spans="1:8">
      <c r="A351" s="405"/>
      <c r="B351" s="406"/>
    </row>
  </sheetData>
  <mergeCells count="8">
    <mergeCell ref="C2:D2"/>
    <mergeCell ref="C7:D7"/>
    <mergeCell ref="E7:F7"/>
    <mergeCell ref="G7:H7"/>
    <mergeCell ref="A348:H348"/>
    <mergeCell ref="A7:A8"/>
    <mergeCell ref="B7:B8"/>
    <mergeCell ref="A347:H34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229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L235"/>
  <sheetViews>
    <sheetView topLeftCell="A94" workbookViewId="0">
      <selection activeCell="K203" sqref="K203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6" width="9" style="11" customWidth="1"/>
    <col min="7" max="16384" width="9.140625" style="11"/>
  </cols>
  <sheetData>
    <row r="1" spans="1:11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11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11">
      <c r="A3" s="100"/>
      <c r="B3" s="101"/>
      <c r="C3" s="1118" t="s">
        <v>7801</v>
      </c>
      <c r="D3" s="921"/>
      <c r="E3" s="102"/>
      <c r="F3" s="102"/>
      <c r="G3" s="102"/>
      <c r="H3" s="102"/>
    </row>
    <row r="4" spans="1:11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11" ht="15.75">
      <c r="A5" s="100"/>
      <c r="B5" s="101" t="s">
        <v>4077</v>
      </c>
      <c r="C5" s="227" t="s">
        <v>6750</v>
      </c>
      <c r="D5" s="228"/>
      <c r="E5" s="228"/>
      <c r="F5" s="228"/>
      <c r="G5" s="70"/>
      <c r="H5" s="70"/>
    </row>
    <row r="6" spans="1:11" ht="15.75">
      <c r="A6" s="273"/>
      <c r="B6" s="273"/>
      <c r="C6" s="273" t="s">
        <v>67</v>
      </c>
      <c r="D6" s="273"/>
      <c r="E6" s="273"/>
      <c r="F6" s="273"/>
      <c r="G6" s="273"/>
      <c r="H6" s="273"/>
    </row>
    <row r="7" spans="1:11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11" ht="48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11" ht="18" customHeight="1" thickTop="1">
      <c r="A9" s="325"/>
      <c r="B9" s="327" t="s">
        <v>1229</v>
      </c>
      <c r="C9" s="327"/>
      <c r="D9" s="327"/>
      <c r="E9" s="327"/>
      <c r="F9" s="327"/>
      <c r="G9" s="799"/>
      <c r="H9" s="799"/>
    </row>
    <row r="10" spans="1:11" ht="18" customHeight="1">
      <c r="A10" s="342"/>
      <c r="B10" s="407"/>
      <c r="C10" s="407"/>
      <c r="D10" s="407"/>
      <c r="E10" s="407"/>
      <c r="F10" s="407"/>
      <c r="G10" s="737"/>
      <c r="H10" s="737"/>
    </row>
    <row r="11" spans="1:11" ht="16.5" customHeight="1">
      <c r="A11" s="47" t="s">
        <v>1405</v>
      </c>
      <c r="B11" s="48" t="s">
        <v>1406</v>
      </c>
      <c r="C11" s="1266">
        <v>1</v>
      </c>
      <c r="D11" s="231">
        <v>3</v>
      </c>
      <c r="E11" s="232">
        <v>2</v>
      </c>
      <c r="F11" s="232">
        <v>5</v>
      </c>
      <c r="G11" s="146">
        <f t="shared" ref="G11:G42" si="0">C11+E11</f>
        <v>3</v>
      </c>
      <c r="H11" s="146">
        <f t="shared" ref="H11:H42" si="1">D11+F11</f>
        <v>8</v>
      </c>
      <c r="I11" s="398"/>
      <c r="J11" s="153"/>
      <c r="K11" s="398"/>
    </row>
    <row r="12" spans="1:11" ht="28.5" customHeight="1">
      <c r="A12" s="47" t="s">
        <v>5215</v>
      </c>
      <c r="B12" s="48" t="s">
        <v>5216</v>
      </c>
      <c r="C12" s="1266"/>
      <c r="D12" s="231"/>
      <c r="E12" s="232"/>
      <c r="F12" s="232"/>
      <c r="G12" s="912">
        <f t="shared" si="0"/>
        <v>0</v>
      </c>
      <c r="H12" s="912">
        <f t="shared" si="1"/>
        <v>0</v>
      </c>
      <c r="I12" s="398"/>
      <c r="J12" s="153"/>
      <c r="K12" s="398"/>
    </row>
    <row r="13" spans="1:11" ht="18" customHeight="1">
      <c r="A13" s="47" t="s">
        <v>5217</v>
      </c>
      <c r="B13" s="48" t="s">
        <v>5218</v>
      </c>
      <c r="C13" s="1266"/>
      <c r="D13" s="231"/>
      <c r="E13" s="232"/>
      <c r="F13" s="232"/>
      <c r="G13" s="912">
        <f t="shared" si="0"/>
        <v>0</v>
      </c>
      <c r="H13" s="912">
        <f t="shared" si="1"/>
        <v>0</v>
      </c>
      <c r="I13" s="398"/>
      <c r="J13" s="398"/>
      <c r="K13" s="398"/>
    </row>
    <row r="14" spans="1:11" ht="18" customHeight="1">
      <c r="A14" s="47" t="s">
        <v>5219</v>
      </c>
      <c r="B14" s="48" t="s">
        <v>5220</v>
      </c>
      <c r="C14" s="1266">
        <v>1</v>
      </c>
      <c r="D14" s="231">
        <v>1</v>
      </c>
      <c r="E14" s="232"/>
      <c r="F14" s="232"/>
      <c r="G14" s="912">
        <f t="shared" si="0"/>
        <v>1</v>
      </c>
      <c r="H14" s="912">
        <f t="shared" si="1"/>
        <v>1</v>
      </c>
      <c r="I14" s="398"/>
      <c r="J14" s="153"/>
      <c r="K14" s="398"/>
    </row>
    <row r="15" spans="1:11" ht="18" customHeight="1">
      <c r="A15" s="47" t="s">
        <v>5221</v>
      </c>
      <c r="B15" s="48" t="s">
        <v>5222</v>
      </c>
      <c r="C15" s="1266"/>
      <c r="D15" s="231"/>
      <c r="E15" s="232">
        <v>4</v>
      </c>
      <c r="F15" s="232">
        <v>4</v>
      </c>
      <c r="G15" s="912">
        <f t="shared" si="0"/>
        <v>4</v>
      </c>
      <c r="H15" s="912">
        <f t="shared" si="1"/>
        <v>4</v>
      </c>
      <c r="I15" s="398"/>
      <c r="J15" s="153"/>
      <c r="K15" s="398"/>
    </row>
    <row r="16" spans="1:11" ht="18" customHeight="1">
      <c r="A16" s="47" t="s">
        <v>5223</v>
      </c>
      <c r="B16" s="48" t="s">
        <v>5224</v>
      </c>
      <c r="C16" s="1266"/>
      <c r="D16" s="231"/>
      <c r="E16" s="232"/>
      <c r="F16" s="232"/>
      <c r="G16" s="912">
        <f t="shared" si="0"/>
        <v>0</v>
      </c>
      <c r="H16" s="912">
        <f t="shared" si="1"/>
        <v>0</v>
      </c>
      <c r="I16" s="398"/>
      <c r="J16" s="153"/>
      <c r="K16" s="398"/>
    </row>
    <row r="17" spans="1:11" ht="27.75" customHeight="1">
      <c r="A17" s="47" t="s">
        <v>1278</v>
      </c>
      <c r="B17" s="48" t="s">
        <v>1279</v>
      </c>
      <c r="C17" s="1266"/>
      <c r="D17" s="231"/>
      <c r="E17" s="232"/>
      <c r="F17" s="232"/>
      <c r="G17" s="912">
        <f t="shared" si="0"/>
        <v>0</v>
      </c>
      <c r="H17" s="912">
        <f t="shared" si="1"/>
        <v>0</v>
      </c>
      <c r="I17" s="398"/>
      <c r="J17" s="153"/>
      <c r="K17" s="398"/>
    </row>
    <row r="18" spans="1:11" ht="18" customHeight="1">
      <c r="A18" s="47" t="s">
        <v>1282</v>
      </c>
      <c r="B18" s="48" t="s">
        <v>1283</v>
      </c>
      <c r="C18" s="1266"/>
      <c r="D18" s="231"/>
      <c r="E18" s="232"/>
      <c r="F18" s="232"/>
      <c r="G18" s="912">
        <f t="shared" si="0"/>
        <v>0</v>
      </c>
      <c r="H18" s="912">
        <f t="shared" si="1"/>
        <v>0</v>
      </c>
      <c r="I18" s="398"/>
      <c r="J18" s="153"/>
      <c r="K18" s="398"/>
    </row>
    <row r="19" spans="1:11" ht="18" customHeight="1">
      <c r="A19" s="47" t="s">
        <v>5225</v>
      </c>
      <c r="B19" s="48" t="s">
        <v>5226</v>
      </c>
      <c r="C19" s="1266">
        <v>1</v>
      </c>
      <c r="D19" s="231">
        <v>2</v>
      </c>
      <c r="E19" s="232">
        <v>1</v>
      </c>
      <c r="F19" s="232">
        <v>3</v>
      </c>
      <c r="G19" s="912">
        <f t="shared" si="0"/>
        <v>2</v>
      </c>
      <c r="H19" s="912">
        <f t="shared" si="1"/>
        <v>5</v>
      </c>
      <c r="I19" s="398"/>
      <c r="J19" s="153"/>
      <c r="K19" s="398"/>
    </row>
    <row r="20" spans="1:11" ht="31.5" customHeight="1">
      <c r="A20" s="47" t="s">
        <v>5227</v>
      </c>
      <c r="B20" s="48" t="s">
        <v>5228</v>
      </c>
      <c r="C20" s="1266"/>
      <c r="D20" s="231"/>
      <c r="E20" s="232"/>
      <c r="F20" s="232"/>
      <c r="G20" s="912">
        <f t="shared" si="0"/>
        <v>0</v>
      </c>
      <c r="H20" s="912">
        <f t="shared" si="1"/>
        <v>0</v>
      </c>
      <c r="I20" s="398"/>
      <c r="J20" s="153"/>
      <c r="K20" s="398"/>
    </row>
    <row r="21" spans="1:11" ht="18" customHeight="1">
      <c r="A21" s="47" t="s">
        <v>5229</v>
      </c>
      <c r="B21" s="48" t="s">
        <v>3495</v>
      </c>
      <c r="C21" s="1266">
        <v>13</v>
      </c>
      <c r="D21" s="231">
        <v>13</v>
      </c>
      <c r="E21" s="232">
        <v>1</v>
      </c>
      <c r="F21" s="232">
        <v>1</v>
      </c>
      <c r="G21" s="912">
        <f t="shared" si="0"/>
        <v>14</v>
      </c>
      <c r="H21" s="912">
        <f t="shared" si="1"/>
        <v>14</v>
      </c>
      <c r="I21" s="398"/>
      <c r="J21" s="153"/>
      <c r="K21" s="398"/>
    </row>
    <row r="22" spans="1:11" ht="24.75" customHeight="1">
      <c r="A22" s="47" t="s">
        <v>3496</v>
      </c>
      <c r="B22" s="48" t="s">
        <v>3497</v>
      </c>
      <c r="C22" s="1266">
        <v>11</v>
      </c>
      <c r="D22" s="231">
        <v>11</v>
      </c>
      <c r="E22" s="232">
        <v>2</v>
      </c>
      <c r="F22" s="232">
        <v>2</v>
      </c>
      <c r="G22" s="912">
        <f t="shared" si="0"/>
        <v>13</v>
      </c>
      <c r="H22" s="912">
        <f t="shared" si="1"/>
        <v>13</v>
      </c>
      <c r="I22" s="398"/>
      <c r="J22" s="153"/>
      <c r="K22" s="398"/>
    </row>
    <row r="23" spans="1:11" ht="30.75" customHeight="1">
      <c r="A23" s="47" t="s">
        <v>1349</v>
      </c>
      <c r="B23" s="48" t="s">
        <v>1350</v>
      </c>
      <c r="C23" s="1266">
        <v>47</v>
      </c>
      <c r="D23" s="231">
        <v>47</v>
      </c>
      <c r="E23" s="232">
        <v>13</v>
      </c>
      <c r="F23" s="232">
        <v>13</v>
      </c>
      <c r="G23" s="912">
        <f t="shared" si="0"/>
        <v>60</v>
      </c>
      <c r="H23" s="912">
        <f t="shared" si="1"/>
        <v>60</v>
      </c>
      <c r="I23" s="398"/>
      <c r="J23" s="153"/>
      <c r="K23" s="398"/>
    </row>
    <row r="24" spans="1:11" ht="24" customHeight="1">
      <c r="A24" s="47" t="s">
        <v>1351</v>
      </c>
      <c r="B24" s="48" t="s">
        <v>1352</v>
      </c>
      <c r="C24" s="1266">
        <v>8</v>
      </c>
      <c r="D24" s="231">
        <v>8</v>
      </c>
      <c r="E24" s="232">
        <v>5</v>
      </c>
      <c r="F24" s="232">
        <v>5</v>
      </c>
      <c r="G24" s="912">
        <f t="shared" si="0"/>
        <v>13</v>
      </c>
      <c r="H24" s="912">
        <f t="shared" si="1"/>
        <v>13</v>
      </c>
      <c r="I24" s="398"/>
      <c r="J24" s="153"/>
      <c r="K24" s="398"/>
    </row>
    <row r="25" spans="1:11" ht="24.75" customHeight="1">
      <c r="A25" s="47" t="s">
        <v>3498</v>
      </c>
      <c r="B25" s="48" t="s">
        <v>3499</v>
      </c>
      <c r="C25" s="1266"/>
      <c r="D25" s="231"/>
      <c r="E25" s="232">
        <v>3</v>
      </c>
      <c r="F25" s="232">
        <v>3</v>
      </c>
      <c r="G25" s="912">
        <f t="shared" si="0"/>
        <v>3</v>
      </c>
      <c r="H25" s="912">
        <f t="shared" si="1"/>
        <v>3</v>
      </c>
      <c r="I25" s="398"/>
      <c r="J25" s="153"/>
      <c r="K25" s="398"/>
    </row>
    <row r="26" spans="1:11" ht="18" customHeight="1">
      <c r="A26" s="47" t="s">
        <v>3500</v>
      </c>
      <c r="B26" s="48" t="s">
        <v>3501</v>
      </c>
      <c r="C26" s="1266">
        <v>24</v>
      </c>
      <c r="D26" s="231">
        <v>24</v>
      </c>
      <c r="E26" s="232">
        <v>5</v>
      </c>
      <c r="F26" s="232">
        <v>5</v>
      </c>
      <c r="G26" s="912">
        <f t="shared" si="0"/>
        <v>29</v>
      </c>
      <c r="H26" s="912">
        <f t="shared" si="1"/>
        <v>29</v>
      </c>
      <c r="I26" s="398"/>
      <c r="J26" s="153"/>
      <c r="K26" s="398"/>
    </row>
    <row r="27" spans="1:11" ht="18" customHeight="1">
      <c r="A27" s="47" t="s">
        <v>3502</v>
      </c>
      <c r="B27" s="48" t="s">
        <v>3503</v>
      </c>
      <c r="C27" s="1266"/>
      <c r="D27" s="231"/>
      <c r="E27" s="232">
        <v>1</v>
      </c>
      <c r="F27" s="232">
        <v>1</v>
      </c>
      <c r="G27" s="912">
        <f t="shared" si="0"/>
        <v>1</v>
      </c>
      <c r="H27" s="912">
        <f t="shared" si="1"/>
        <v>1</v>
      </c>
      <c r="I27" s="398"/>
      <c r="J27" s="153"/>
      <c r="K27" s="398"/>
    </row>
    <row r="28" spans="1:11" ht="24.75" customHeight="1">
      <c r="A28" s="47" t="s">
        <v>3504</v>
      </c>
      <c r="B28" s="48" t="s">
        <v>3505</v>
      </c>
      <c r="C28" s="1266"/>
      <c r="D28" s="231"/>
      <c r="E28" s="232"/>
      <c r="F28" s="232"/>
      <c r="G28" s="912">
        <f t="shared" si="0"/>
        <v>0</v>
      </c>
      <c r="H28" s="912">
        <f t="shared" si="1"/>
        <v>0</v>
      </c>
      <c r="I28" s="398"/>
      <c r="J28" s="153"/>
      <c r="K28" s="398"/>
    </row>
    <row r="29" spans="1:11" ht="18" customHeight="1">
      <c r="A29" s="47" t="s">
        <v>3506</v>
      </c>
      <c r="B29" s="48" t="s">
        <v>3507</v>
      </c>
      <c r="C29" s="1266">
        <v>1</v>
      </c>
      <c r="D29" s="231">
        <v>1</v>
      </c>
      <c r="E29" s="232">
        <v>12</v>
      </c>
      <c r="F29" s="232">
        <v>12</v>
      </c>
      <c r="G29" s="912">
        <f t="shared" si="0"/>
        <v>13</v>
      </c>
      <c r="H29" s="912">
        <f t="shared" si="1"/>
        <v>13</v>
      </c>
      <c r="I29" s="398"/>
      <c r="J29" s="398"/>
      <c r="K29" s="398"/>
    </row>
    <row r="30" spans="1:11">
      <c r="A30" s="47" t="s">
        <v>3508</v>
      </c>
      <c r="B30" s="48" t="s">
        <v>3509</v>
      </c>
      <c r="C30" s="1266"/>
      <c r="D30" s="231"/>
      <c r="E30" s="232">
        <v>10</v>
      </c>
      <c r="F30" s="232">
        <v>10</v>
      </c>
      <c r="G30" s="912">
        <f t="shared" si="0"/>
        <v>10</v>
      </c>
      <c r="H30" s="912">
        <f t="shared" si="1"/>
        <v>10</v>
      </c>
      <c r="I30" s="398"/>
      <c r="J30" s="398"/>
      <c r="K30" s="398"/>
    </row>
    <row r="31" spans="1:11">
      <c r="A31" s="47" t="s">
        <v>3510</v>
      </c>
      <c r="B31" s="48" t="s">
        <v>3511</v>
      </c>
      <c r="C31" s="1266"/>
      <c r="D31" s="231"/>
      <c r="E31" s="232"/>
      <c r="F31" s="232"/>
      <c r="G31" s="912">
        <f t="shared" si="0"/>
        <v>0</v>
      </c>
      <c r="H31" s="912">
        <f t="shared" si="1"/>
        <v>0</v>
      </c>
      <c r="I31" s="398"/>
      <c r="J31" s="398"/>
      <c r="K31" s="398"/>
    </row>
    <row r="32" spans="1:11" ht="25.5">
      <c r="A32" s="47" t="s">
        <v>3512</v>
      </c>
      <c r="B32" s="48" t="s">
        <v>3513</v>
      </c>
      <c r="C32" s="1266"/>
      <c r="D32" s="231"/>
      <c r="E32" s="232">
        <v>5</v>
      </c>
      <c r="F32" s="232">
        <v>5</v>
      </c>
      <c r="G32" s="912">
        <f t="shared" si="0"/>
        <v>5</v>
      </c>
      <c r="H32" s="912">
        <f t="shared" si="1"/>
        <v>5</v>
      </c>
      <c r="I32" s="398"/>
      <c r="J32" s="398"/>
      <c r="K32" s="398"/>
    </row>
    <row r="33" spans="1:11" ht="25.5">
      <c r="A33" s="47" t="s">
        <v>3514</v>
      </c>
      <c r="B33" s="48" t="s">
        <v>3515</v>
      </c>
      <c r="C33" s="1266"/>
      <c r="D33" s="231"/>
      <c r="E33" s="232">
        <v>2</v>
      </c>
      <c r="F33" s="232">
        <v>5</v>
      </c>
      <c r="G33" s="912">
        <f t="shared" si="0"/>
        <v>2</v>
      </c>
      <c r="H33" s="912">
        <f t="shared" si="1"/>
        <v>5</v>
      </c>
      <c r="I33" s="398"/>
      <c r="J33" s="398"/>
      <c r="K33" s="398"/>
    </row>
    <row r="34" spans="1:11" ht="27.75" customHeight="1">
      <c r="A34" s="47" t="s">
        <v>3516</v>
      </c>
      <c r="B34" s="48" t="s">
        <v>3517</v>
      </c>
      <c r="C34" s="1266"/>
      <c r="D34" s="231"/>
      <c r="E34" s="232"/>
      <c r="F34" s="232"/>
      <c r="G34" s="912">
        <f t="shared" si="0"/>
        <v>0</v>
      </c>
      <c r="H34" s="912">
        <f t="shared" si="1"/>
        <v>0</v>
      </c>
      <c r="I34" s="398"/>
      <c r="J34" s="398"/>
      <c r="K34" s="398"/>
    </row>
    <row r="35" spans="1:11">
      <c r="A35" s="47" t="s">
        <v>3518</v>
      </c>
      <c r="B35" s="48" t="s">
        <v>3519</v>
      </c>
      <c r="C35" s="1266"/>
      <c r="D35" s="231"/>
      <c r="E35" s="1266">
        <v>13</v>
      </c>
      <c r="F35" s="231">
        <v>40</v>
      </c>
      <c r="G35" s="912">
        <f t="shared" si="0"/>
        <v>13</v>
      </c>
      <c r="H35" s="912">
        <f t="shared" si="1"/>
        <v>40</v>
      </c>
      <c r="I35" s="398"/>
      <c r="J35" s="398"/>
      <c r="K35" s="398"/>
    </row>
    <row r="36" spans="1:11">
      <c r="A36" s="47" t="s">
        <v>3520</v>
      </c>
      <c r="B36" s="48" t="s">
        <v>3521</v>
      </c>
      <c r="C36" s="1266"/>
      <c r="D36" s="231"/>
      <c r="E36" s="232">
        <v>15</v>
      </c>
      <c r="F36" s="232">
        <v>15</v>
      </c>
      <c r="G36" s="912">
        <f t="shared" si="0"/>
        <v>15</v>
      </c>
      <c r="H36" s="912">
        <f t="shared" si="1"/>
        <v>15</v>
      </c>
      <c r="I36" s="398"/>
      <c r="J36" s="153"/>
      <c r="K36" s="398"/>
    </row>
    <row r="37" spans="1:11">
      <c r="A37" s="47" t="s">
        <v>3522</v>
      </c>
      <c r="B37" s="48" t="s">
        <v>3523</v>
      </c>
      <c r="C37" s="1266"/>
      <c r="D37" s="231"/>
      <c r="E37" s="232">
        <v>6</v>
      </c>
      <c r="F37" s="232">
        <v>20</v>
      </c>
      <c r="G37" s="912">
        <f t="shared" si="0"/>
        <v>6</v>
      </c>
      <c r="H37" s="912">
        <f t="shared" si="1"/>
        <v>20</v>
      </c>
      <c r="I37" s="398"/>
      <c r="J37" s="153"/>
      <c r="K37" s="398"/>
    </row>
    <row r="38" spans="1:11" ht="24.75" customHeight="1">
      <c r="A38" s="47" t="s">
        <v>3524</v>
      </c>
      <c r="B38" s="48" t="s">
        <v>5249</v>
      </c>
      <c r="C38" s="1266">
        <v>2</v>
      </c>
      <c r="D38" s="231">
        <v>2</v>
      </c>
      <c r="E38" s="1266"/>
      <c r="F38" s="231"/>
      <c r="G38" s="912">
        <f t="shared" si="0"/>
        <v>2</v>
      </c>
      <c r="H38" s="912">
        <f t="shared" si="1"/>
        <v>2</v>
      </c>
      <c r="I38" s="398"/>
      <c r="J38" s="398"/>
      <c r="K38" s="398"/>
    </row>
    <row r="39" spans="1:11" ht="15" customHeight="1">
      <c r="A39" s="47" t="s">
        <v>5250</v>
      </c>
      <c r="B39" s="48" t="s">
        <v>5251</v>
      </c>
      <c r="C39" s="1266">
        <v>1</v>
      </c>
      <c r="D39" s="231">
        <v>1</v>
      </c>
      <c r="E39" s="232"/>
      <c r="F39" s="232"/>
      <c r="G39" s="912">
        <f t="shared" si="0"/>
        <v>1</v>
      </c>
      <c r="H39" s="912">
        <f t="shared" si="1"/>
        <v>1</v>
      </c>
      <c r="I39" s="398"/>
      <c r="J39" s="398"/>
      <c r="K39" s="398"/>
    </row>
    <row r="40" spans="1:11" ht="15.75" customHeight="1">
      <c r="A40" s="408" t="s">
        <v>5252</v>
      </c>
      <c r="B40" s="48" t="s">
        <v>5253</v>
      </c>
      <c r="C40" s="1266">
        <v>3</v>
      </c>
      <c r="D40" s="231">
        <v>3</v>
      </c>
      <c r="E40" s="232">
        <v>3</v>
      </c>
      <c r="F40" s="232">
        <v>3</v>
      </c>
      <c r="G40" s="912">
        <f t="shared" si="0"/>
        <v>6</v>
      </c>
      <c r="H40" s="912">
        <f t="shared" si="1"/>
        <v>6</v>
      </c>
      <c r="I40" s="398"/>
      <c r="J40" s="398"/>
      <c r="K40" s="398"/>
    </row>
    <row r="41" spans="1:11" ht="13.5" customHeight="1">
      <c r="A41" s="47" t="s">
        <v>5254</v>
      </c>
      <c r="B41" s="48" t="s">
        <v>5255</v>
      </c>
      <c r="C41" s="1266"/>
      <c r="D41" s="231"/>
      <c r="E41" s="232"/>
      <c r="F41" s="232"/>
      <c r="G41" s="912">
        <f t="shared" si="0"/>
        <v>0</v>
      </c>
      <c r="H41" s="912">
        <f t="shared" si="1"/>
        <v>0</v>
      </c>
      <c r="I41" s="398"/>
      <c r="J41" s="398"/>
      <c r="K41" s="398"/>
    </row>
    <row r="42" spans="1:11" ht="12.75" customHeight="1">
      <c r="A42" s="47" t="s">
        <v>5256</v>
      </c>
      <c r="B42" s="48" t="s">
        <v>5257</v>
      </c>
      <c r="C42" s="1266"/>
      <c r="D42" s="231"/>
      <c r="E42" s="232">
        <v>4</v>
      </c>
      <c r="F42" s="232">
        <v>4</v>
      </c>
      <c r="G42" s="912">
        <f t="shared" si="0"/>
        <v>4</v>
      </c>
      <c r="H42" s="912">
        <f t="shared" si="1"/>
        <v>4</v>
      </c>
      <c r="I42" s="398"/>
      <c r="J42" s="153"/>
      <c r="K42" s="398"/>
    </row>
    <row r="43" spans="1:11" ht="19.5" customHeight="1">
      <c r="A43" s="47" t="s">
        <v>5258</v>
      </c>
      <c r="B43" s="48" t="s">
        <v>5259</v>
      </c>
      <c r="C43" s="1266"/>
      <c r="D43" s="231"/>
      <c r="E43" s="232">
        <v>1</v>
      </c>
      <c r="F43" s="232">
        <v>1</v>
      </c>
      <c r="G43" s="912">
        <f t="shared" ref="G43:G74" si="2">C43+E43</f>
        <v>1</v>
      </c>
      <c r="H43" s="912">
        <f t="shared" ref="H43:H74" si="3">D43+F43</f>
        <v>1</v>
      </c>
      <c r="I43" s="398"/>
      <c r="J43" s="398"/>
      <c r="K43" s="398"/>
    </row>
    <row r="44" spans="1:11" ht="21.75" customHeight="1">
      <c r="A44" s="247" t="s">
        <v>5260</v>
      </c>
      <c r="B44" s="339" t="s">
        <v>5261</v>
      </c>
      <c r="C44" s="1266"/>
      <c r="D44" s="231"/>
      <c r="E44" s="232"/>
      <c r="F44" s="232"/>
      <c r="G44" s="912">
        <f t="shared" si="2"/>
        <v>0</v>
      </c>
      <c r="H44" s="912">
        <f t="shared" si="3"/>
        <v>0</v>
      </c>
      <c r="I44" s="398"/>
      <c r="J44" s="153"/>
      <c r="K44" s="398"/>
    </row>
    <row r="45" spans="1:11" ht="21.75" customHeight="1">
      <c r="A45" s="247" t="s">
        <v>5262</v>
      </c>
      <c r="B45" s="339" t="s">
        <v>5263</v>
      </c>
      <c r="C45" s="1266"/>
      <c r="D45" s="231"/>
      <c r="E45" s="1266"/>
      <c r="F45" s="231"/>
      <c r="G45" s="912">
        <f t="shared" si="2"/>
        <v>0</v>
      </c>
      <c r="H45" s="912">
        <f t="shared" si="3"/>
        <v>0</v>
      </c>
      <c r="I45" s="398"/>
      <c r="J45" s="398"/>
      <c r="K45" s="398"/>
    </row>
    <row r="46" spans="1:11" ht="20.25" customHeight="1">
      <c r="A46" s="247" t="s">
        <v>5264</v>
      </c>
      <c r="B46" s="339" t="s">
        <v>5265</v>
      </c>
      <c r="C46" s="1266">
        <v>23</v>
      </c>
      <c r="D46" s="231">
        <v>23</v>
      </c>
      <c r="E46" s="232">
        <v>3</v>
      </c>
      <c r="F46" s="232">
        <v>3</v>
      </c>
      <c r="G46" s="912">
        <f t="shared" si="2"/>
        <v>26</v>
      </c>
      <c r="H46" s="912">
        <f t="shared" si="3"/>
        <v>26</v>
      </c>
      <c r="I46" s="398"/>
      <c r="J46" s="153"/>
      <c r="K46" s="398"/>
    </row>
    <row r="47" spans="1:11" ht="21.75" customHeight="1">
      <c r="A47" s="247" t="s">
        <v>5266</v>
      </c>
      <c r="B47" s="339" t="s">
        <v>5267</v>
      </c>
      <c r="C47" s="1266"/>
      <c r="D47" s="231"/>
      <c r="E47" s="1266"/>
      <c r="F47" s="231"/>
      <c r="G47" s="912">
        <f t="shared" si="2"/>
        <v>0</v>
      </c>
      <c r="H47" s="912">
        <f t="shared" si="3"/>
        <v>0</v>
      </c>
      <c r="I47" s="398"/>
      <c r="J47" s="153"/>
      <c r="K47" s="398"/>
    </row>
    <row r="48" spans="1:11" ht="15" customHeight="1">
      <c r="A48" s="50" t="s">
        <v>3875</v>
      </c>
      <c r="B48" s="339" t="s">
        <v>3876</v>
      </c>
      <c r="C48" s="1266"/>
      <c r="D48" s="231"/>
      <c r="E48" s="232"/>
      <c r="F48" s="232"/>
      <c r="G48" s="912">
        <f t="shared" si="2"/>
        <v>0</v>
      </c>
      <c r="H48" s="912">
        <f t="shared" si="3"/>
        <v>0</v>
      </c>
      <c r="I48" s="398"/>
      <c r="J48" s="398"/>
      <c r="K48" s="398"/>
    </row>
    <row r="49" spans="1:11" ht="14.25" customHeight="1">
      <c r="A49" s="389" t="s">
        <v>5268</v>
      </c>
      <c r="B49" s="339" t="s">
        <v>5269</v>
      </c>
      <c r="C49" s="1266"/>
      <c r="D49" s="231"/>
      <c r="E49" s="232"/>
      <c r="F49" s="232"/>
      <c r="G49" s="912">
        <f t="shared" si="2"/>
        <v>0</v>
      </c>
      <c r="H49" s="912">
        <f t="shared" si="3"/>
        <v>0</v>
      </c>
      <c r="I49" s="398"/>
      <c r="J49" s="398"/>
      <c r="K49" s="398"/>
    </row>
    <row r="50" spans="1:11" ht="17.25" customHeight="1">
      <c r="A50" s="47" t="s">
        <v>5270</v>
      </c>
      <c r="B50" s="48" t="s">
        <v>5271</v>
      </c>
      <c r="C50" s="1266"/>
      <c r="D50" s="231"/>
      <c r="E50" s="232">
        <v>5</v>
      </c>
      <c r="F50" s="232">
        <v>5</v>
      </c>
      <c r="G50" s="912">
        <f t="shared" si="2"/>
        <v>5</v>
      </c>
      <c r="H50" s="912">
        <f t="shared" si="3"/>
        <v>5</v>
      </c>
      <c r="I50" s="398"/>
      <c r="J50" s="398"/>
      <c r="K50" s="398"/>
    </row>
    <row r="51" spans="1:11" ht="14.25" customHeight="1">
      <c r="A51" s="389" t="s">
        <v>5272</v>
      </c>
      <c r="B51" s="339" t="s">
        <v>5273</v>
      </c>
      <c r="C51" s="1266">
        <v>2</v>
      </c>
      <c r="D51" s="231">
        <v>2</v>
      </c>
      <c r="E51" s="232">
        <v>3</v>
      </c>
      <c r="F51" s="232">
        <v>3</v>
      </c>
      <c r="G51" s="912">
        <f t="shared" si="2"/>
        <v>5</v>
      </c>
      <c r="H51" s="912">
        <f t="shared" si="3"/>
        <v>5</v>
      </c>
      <c r="I51" s="398"/>
      <c r="J51" s="153"/>
      <c r="K51" s="398"/>
    </row>
    <row r="52" spans="1:11" ht="16.5" customHeight="1">
      <c r="A52" s="247" t="s">
        <v>5274</v>
      </c>
      <c r="B52" s="339" t="s">
        <v>5275</v>
      </c>
      <c r="C52" s="1266"/>
      <c r="D52" s="231"/>
      <c r="E52" s="232"/>
      <c r="F52" s="232"/>
      <c r="G52" s="912">
        <f t="shared" si="2"/>
        <v>0</v>
      </c>
      <c r="H52" s="912">
        <f t="shared" si="3"/>
        <v>0</v>
      </c>
      <c r="I52" s="398"/>
      <c r="J52" s="153"/>
      <c r="K52" s="398"/>
    </row>
    <row r="53" spans="1:11" ht="17.25" customHeight="1">
      <c r="A53" s="248" t="s">
        <v>5276</v>
      </c>
      <c r="B53" s="48" t="s">
        <v>5277</v>
      </c>
      <c r="C53" s="232"/>
      <c r="D53" s="232"/>
      <c r="E53" s="232"/>
      <c r="F53" s="232"/>
      <c r="G53" s="912">
        <f t="shared" si="2"/>
        <v>0</v>
      </c>
      <c r="H53" s="912">
        <f t="shared" si="3"/>
        <v>0</v>
      </c>
      <c r="I53" s="398"/>
      <c r="J53" s="153"/>
      <c r="K53" s="398"/>
    </row>
    <row r="54" spans="1:11" ht="14.25" customHeight="1">
      <c r="A54" s="47" t="s">
        <v>5278</v>
      </c>
      <c r="B54" s="48" t="s">
        <v>5279</v>
      </c>
      <c r="C54" s="232">
        <v>2</v>
      </c>
      <c r="D54" s="232">
        <v>2</v>
      </c>
      <c r="E54" s="1266"/>
      <c r="F54" s="231"/>
      <c r="G54" s="912">
        <f t="shared" si="2"/>
        <v>2</v>
      </c>
      <c r="H54" s="912">
        <f t="shared" si="3"/>
        <v>2</v>
      </c>
      <c r="I54" s="398"/>
      <c r="J54" s="153"/>
      <c r="K54" s="398"/>
    </row>
    <row r="55" spans="1:11" ht="21.75" customHeight="1">
      <c r="A55" s="47" t="s">
        <v>5280</v>
      </c>
      <c r="B55" s="48" t="s">
        <v>5281</v>
      </c>
      <c r="C55" s="232">
        <v>12</v>
      </c>
      <c r="D55" s="232">
        <v>12</v>
      </c>
      <c r="E55" s="232">
        <v>2</v>
      </c>
      <c r="F55" s="232">
        <v>2</v>
      </c>
      <c r="G55" s="912">
        <f t="shared" si="2"/>
        <v>14</v>
      </c>
      <c r="H55" s="912">
        <f t="shared" si="3"/>
        <v>14</v>
      </c>
      <c r="I55" s="398"/>
      <c r="J55" s="153"/>
      <c r="K55" s="398"/>
    </row>
    <row r="56" spans="1:11" ht="21.75" customHeight="1">
      <c r="A56" s="47" t="s">
        <v>5282</v>
      </c>
      <c r="B56" s="48" t="s">
        <v>5283</v>
      </c>
      <c r="C56" s="232">
        <v>6</v>
      </c>
      <c r="D56" s="232">
        <v>6</v>
      </c>
      <c r="E56" s="1266"/>
      <c r="F56" s="231"/>
      <c r="G56" s="912">
        <f t="shared" si="2"/>
        <v>6</v>
      </c>
      <c r="H56" s="912">
        <f t="shared" si="3"/>
        <v>6</v>
      </c>
      <c r="I56" s="398"/>
      <c r="J56" s="153"/>
      <c r="K56" s="398"/>
    </row>
    <row r="57" spans="1:11" ht="21.75" customHeight="1">
      <c r="A57" s="47" t="s">
        <v>1349</v>
      </c>
      <c r="B57" s="48" t="s">
        <v>1350</v>
      </c>
      <c r="C57" s="232"/>
      <c r="D57" s="232"/>
      <c r="E57" s="1266"/>
      <c r="F57" s="231"/>
      <c r="G57" s="912">
        <f t="shared" si="2"/>
        <v>0</v>
      </c>
      <c r="H57" s="912">
        <f t="shared" si="3"/>
        <v>0</v>
      </c>
      <c r="I57" s="398"/>
      <c r="J57" s="153"/>
      <c r="K57" s="398"/>
    </row>
    <row r="58" spans="1:11" ht="21.75" customHeight="1">
      <c r="A58" s="47" t="s">
        <v>1351</v>
      </c>
      <c r="B58" s="48" t="s">
        <v>1352</v>
      </c>
      <c r="C58" s="232"/>
      <c r="D58" s="232"/>
      <c r="E58" s="1266"/>
      <c r="F58" s="231"/>
      <c r="G58" s="912">
        <f t="shared" si="2"/>
        <v>0</v>
      </c>
      <c r="H58" s="912">
        <f t="shared" si="3"/>
        <v>0</v>
      </c>
      <c r="I58" s="398"/>
      <c r="J58" s="153"/>
      <c r="K58" s="398"/>
    </row>
    <row r="59" spans="1:11" ht="21.75" customHeight="1">
      <c r="A59" s="389" t="s">
        <v>1260</v>
      </c>
      <c r="B59" s="339" t="s">
        <v>5284</v>
      </c>
      <c r="C59" s="1266"/>
      <c r="D59" s="231"/>
      <c r="E59" s="1266"/>
      <c r="F59" s="231"/>
      <c r="G59" s="912">
        <f t="shared" si="2"/>
        <v>0</v>
      </c>
      <c r="H59" s="912">
        <f t="shared" si="3"/>
        <v>0</v>
      </c>
      <c r="I59" s="398"/>
      <c r="J59" s="153"/>
      <c r="K59" s="398"/>
    </row>
    <row r="60" spans="1:11" ht="21.75" customHeight="1">
      <c r="A60" s="248" t="s">
        <v>1356</v>
      </c>
      <c r="B60" s="48" t="s">
        <v>5285</v>
      </c>
      <c r="C60" s="232"/>
      <c r="D60" s="232"/>
      <c r="E60" s="1266"/>
      <c r="F60" s="231"/>
      <c r="G60" s="912">
        <f t="shared" si="2"/>
        <v>0</v>
      </c>
      <c r="H60" s="912">
        <f t="shared" si="3"/>
        <v>0</v>
      </c>
      <c r="I60" s="398"/>
      <c r="J60" s="153"/>
      <c r="K60" s="398"/>
    </row>
    <row r="61" spans="1:11" ht="21.75" customHeight="1">
      <c r="A61" s="248" t="s">
        <v>5286</v>
      </c>
      <c r="B61" s="48" t="s">
        <v>5287</v>
      </c>
      <c r="C61" s="232"/>
      <c r="D61" s="232"/>
      <c r="E61" s="1266"/>
      <c r="F61" s="231"/>
      <c r="G61" s="912">
        <f t="shared" si="2"/>
        <v>0</v>
      </c>
      <c r="H61" s="912">
        <f t="shared" si="3"/>
        <v>0</v>
      </c>
      <c r="I61" s="398"/>
      <c r="J61" s="153"/>
      <c r="K61" s="398"/>
    </row>
    <row r="62" spans="1:11" ht="21.75" customHeight="1">
      <c r="A62" s="47" t="s">
        <v>5288</v>
      </c>
      <c r="B62" s="48" t="s">
        <v>5289</v>
      </c>
      <c r="C62" s="232"/>
      <c r="D62" s="232"/>
      <c r="E62" s="232"/>
      <c r="F62" s="232"/>
      <c r="G62" s="912">
        <f t="shared" si="2"/>
        <v>0</v>
      </c>
      <c r="H62" s="912">
        <f t="shared" si="3"/>
        <v>0</v>
      </c>
      <c r="I62" s="398"/>
      <c r="J62" s="153"/>
      <c r="K62" s="398"/>
    </row>
    <row r="63" spans="1:11" ht="21.75" customHeight="1">
      <c r="A63" s="248" t="s">
        <v>5290</v>
      </c>
      <c r="B63" s="48" t="s">
        <v>3543</v>
      </c>
      <c r="C63" s="232"/>
      <c r="D63" s="232"/>
      <c r="E63" s="232">
        <v>1</v>
      </c>
      <c r="F63" s="232">
        <v>1</v>
      </c>
      <c r="G63" s="912">
        <f t="shared" si="2"/>
        <v>1</v>
      </c>
      <c r="H63" s="912">
        <f t="shared" si="3"/>
        <v>1</v>
      </c>
      <c r="I63" s="398"/>
      <c r="J63" s="153"/>
      <c r="K63" s="398"/>
    </row>
    <row r="64" spans="1:11" ht="17.25" customHeight="1">
      <c r="A64" s="248" t="s">
        <v>3544</v>
      </c>
      <c r="B64" s="48" t="s">
        <v>3545</v>
      </c>
      <c r="C64" s="232"/>
      <c r="D64" s="232"/>
      <c r="E64" s="1266"/>
      <c r="F64" s="231"/>
      <c r="G64" s="912">
        <f t="shared" si="2"/>
        <v>0</v>
      </c>
      <c r="H64" s="912">
        <f t="shared" si="3"/>
        <v>0</v>
      </c>
      <c r="I64" s="398"/>
      <c r="J64" s="398"/>
      <c r="K64" s="398"/>
    </row>
    <row r="65" spans="1:11" ht="17.25" customHeight="1">
      <c r="A65" s="389" t="s">
        <v>3546</v>
      </c>
      <c r="B65" s="338" t="s">
        <v>3547</v>
      </c>
      <c r="C65" s="232"/>
      <c r="D65" s="232"/>
      <c r="E65" s="232"/>
      <c r="F65" s="232"/>
      <c r="G65" s="912">
        <f t="shared" si="2"/>
        <v>0</v>
      </c>
      <c r="H65" s="912">
        <f t="shared" si="3"/>
        <v>0</v>
      </c>
      <c r="I65" s="398"/>
      <c r="J65" s="398"/>
      <c r="K65" s="398"/>
    </row>
    <row r="66" spans="1:11" ht="21.75" customHeight="1">
      <c r="A66" s="389" t="s">
        <v>1276</v>
      </c>
      <c r="B66" s="338" t="s">
        <v>3548</v>
      </c>
      <c r="C66" s="1266">
        <v>1</v>
      </c>
      <c r="D66" s="231">
        <v>3</v>
      </c>
      <c r="E66" s="232"/>
      <c r="F66" s="232"/>
      <c r="G66" s="912">
        <f t="shared" si="2"/>
        <v>1</v>
      </c>
      <c r="H66" s="912">
        <f t="shared" si="3"/>
        <v>3</v>
      </c>
      <c r="I66" s="398"/>
      <c r="J66" s="398"/>
      <c r="K66" s="398"/>
    </row>
    <row r="67" spans="1:11" ht="16.5" customHeight="1">
      <c r="A67" s="389" t="s">
        <v>3549</v>
      </c>
      <c r="B67" s="339" t="s">
        <v>3550</v>
      </c>
      <c r="C67" s="1266"/>
      <c r="D67" s="231"/>
      <c r="E67" s="232"/>
      <c r="F67" s="232"/>
      <c r="G67" s="912">
        <f t="shared" si="2"/>
        <v>0</v>
      </c>
      <c r="H67" s="912">
        <f t="shared" si="3"/>
        <v>0</v>
      </c>
      <c r="I67" s="398"/>
      <c r="J67" s="398"/>
      <c r="K67" s="398"/>
    </row>
    <row r="68" spans="1:11" ht="14.25" customHeight="1">
      <c r="A68" s="409" t="s">
        <v>3551</v>
      </c>
      <c r="B68" s="338" t="s">
        <v>3552</v>
      </c>
      <c r="C68" s="1266"/>
      <c r="D68" s="231"/>
      <c r="E68" s="232"/>
      <c r="F68" s="232"/>
      <c r="G68" s="912">
        <f t="shared" si="2"/>
        <v>0</v>
      </c>
      <c r="H68" s="912">
        <f t="shared" si="3"/>
        <v>0</v>
      </c>
      <c r="I68" s="398"/>
      <c r="J68" s="398"/>
      <c r="K68" s="398"/>
    </row>
    <row r="69" spans="1:11" ht="16.5" customHeight="1">
      <c r="A69" s="247" t="s">
        <v>3102</v>
      </c>
      <c r="B69" s="339" t="s">
        <v>3103</v>
      </c>
      <c r="C69" s="1266">
        <v>10</v>
      </c>
      <c r="D69" s="231">
        <v>10</v>
      </c>
      <c r="E69" s="232">
        <v>1</v>
      </c>
      <c r="F69" s="232">
        <v>1</v>
      </c>
      <c r="G69" s="912">
        <f t="shared" si="2"/>
        <v>11</v>
      </c>
      <c r="H69" s="912">
        <f t="shared" si="3"/>
        <v>11</v>
      </c>
      <c r="I69" s="398"/>
      <c r="J69" s="398"/>
      <c r="K69" s="398"/>
    </row>
    <row r="70" spans="1:11" ht="16.5" customHeight="1">
      <c r="A70" s="247" t="s">
        <v>3928</v>
      </c>
      <c r="B70" s="339" t="s">
        <v>1473</v>
      </c>
      <c r="C70" s="1266"/>
      <c r="D70" s="231"/>
      <c r="E70" s="232">
        <v>3</v>
      </c>
      <c r="F70" s="232">
        <v>10</v>
      </c>
      <c r="G70" s="912">
        <f t="shared" si="2"/>
        <v>3</v>
      </c>
      <c r="H70" s="912">
        <f t="shared" si="3"/>
        <v>10</v>
      </c>
      <c r="I70" s="398"/>
      <c r="J70" s="398"/>
      <c r="K70" s="398"/>
    </row>
    <row r="71" spans="1:11" ht="21.75" customHeight="1">
      <c r="A71" s="247" t="s">
        <v>1478</v>
      </c>
      <c r="B71" s="339" t="s">
        <v>1479</v>
      </c>
      <c r="C71" s="1266"/>
      <c r="D71" s="231"/>
      <c r="E71" s="232"/>
      <c r="F71" s="232"/>
      <c r="G71" s="912">
        <f t="shared" si="2"/>
        <v>0</v>
      </c>
      <c r="H71" s="912">
        <f t="shared" si="3"/>
        <v>0</v>
      </c>
      <c r="I71" s="398"/>
      <c r="J71" s="398"/>
      <c r="K71" s="398"/>
    </row>
    <row r="72" spans="1:11" ht="21.75" customHeight="1">
      <c r="A72" s="247" t="s">
        <v>1481</v>
      </c>
      <c r="B72" s="339" t="s">
        <v>1480</v>
      </c>
      <c r="C72" s="1266"/>
      <c r="D72" s="231"/>
      <c r="E72" s="232"/>
      <c r="F72" s="232"/>
      <c r="G72" s="912">
        <f t="shared" si="2"/>
        <v>0</v>
      </c>
      <c r="H72" s="912">
        <f t="shared" si="3"/>
        <v>0</v>
      </c>
      <c r="I72" s="398"/>
      <c r="J72" s="398"/>
      <c r="K72" s="398"/>
    </row>
    <row r="73" spans="1:11" ht="21.75" customHeight="1">
      <c r="A73" s="248" t="s">
        <v>1482</v>
      </c>
      <c r="B73" s="339" t="s">
        <v>1483</v>
      </c>
      <c r="C73" s="1266"/>
      <c r="D73" s="231"/>
      <c r="E73" s="232"/>
      <c r="F73" s="232"/>
      <c r="G73" s="912">
        <f t="shared" si="2"/>
        <v>0</v>
      </c>
      <c r="H73" s="912">
        <f t="shared" si="3"/>
        <v>0</v>
      </c>
      <c r="I73" s="410"/>
      <c r="J73" s="19"/>
      <c r="K73" s="410"/>
    </row>
    <row r="74" spans="1:11" ht="15" customHeight="1">
      <c r="A74" s="248" t="s">
        <v>1484</v>
      </c>
      <c r="B74" s="339" t="s">
        <v>1485</v>
      </c>
      <c r="C74" s="1266"/>
      <c r="D74" s="231"/>
      <c r="E74" s="232">
        <v>1</v>
      </c>
      <c r="F74" s="232">
        <v>1</v>
      </c>
      <c r="G74" s="912">
        <f t="shared" si="2"/>
        <v>1</v>
      </c>
      <c r="H74" s="912">
        <f t="shared" si="3"/>
        <v>1</v>
      </c>
      <c r="I74" s="12"/>
      <c r="J74" s="19"/>
      <c r="K74" s="12"/>
    </row>
    <row r="75" spans="1:11" ht="15" customHeight="1">
      <c r="A75" s="411" t="s">
        <v>1486</v>
      </c>
      <c r="B75" s="339" t="s">
        <v>1487</v>
      </c>
      <c r="C75" s="1266"/>
      <c r="D75" s="231"/>
      <c r="E75" s="232"/>
      <c r="F75" s="232"/>
      <c r="G75" s="912">
        <f t="shared" ref="G75:G102" si="4">C75+E75</f>
        <v>0</v>
      </c>
      <c r="H75" s="912">
        <f t="shared" ref="H75:H102" si="5">D75+F75</f>
        <v>0</v>
      </c>
      <c r="I75" s="12"/>
      <c r="J75" s="398"/>
      <c r="K75" s="12"/>
    </row>
    <row r="76" spans="1:11" ht="22.5" customHeight="1">
      <c r="A76" s="248" t="s">
        <v>3057</v>
      </c>
      <c r="B76" s="48" t="s">
        <v>3058</v>
      </c>
      <c r="C76" s="1266"/>
      <c r="D76" s="231"/>
      <c r="E76" s="232">
        <v>2</v>
      </c>
      <c r="F76" s="232">
        <v>5</v>
      </c>
      <c r="G76" s="912">
        <f t="shared" si="4"/>
        <v>2</v>
      </c>
      <c r="H76" s="912">
        <f t="shared" si="5"/>
        <v>5</v>
      </c>
      <c r="I76" s="12"/>
      <c r="J76" s="398"/>
      <c r="K76" s="12"/>
    </row>
    <row r="77" spans="1:11" ht="22.5" customHeight="1">
      <c r="A77" s="47" t="s">
        <v>3559</v>
      </c>
      <c r="B77" s="48" t="s">
        <v>3560</v>
      </c>
      <c r="C77" s="1266"/>
      <c r="D77" s="231"/>
      <c r="E77" s="1266">
        <v>1</v>
      </c>
      <c r="F77" s="231">
        <v>1</v>
      </c>
      <c r="G77" s="912">
        <f t="shared" si="4"/>
        <v>1</v>
      </c>
      <c r="H77" s="912">
        <f t="shared" si="5"/>
        <v>1</v>
      </c>
      <c r="I77" s="12"/>
      <c r="J77" s="398"/>
      <c r="K77" s="12"/>
    </row>
    <row r="78" spans="1:11" ht="22.5" customHeight="1">
      <c r="A78" s="47" t="s">
        <v>3561</v>
      </c>
      <c r="B78" s="412" t="s">
        <v>3562</v>
      </c>
      <c r="C78" s="1266"/>
      <c r="D78" s="231"/>
      <c r="E78" s="1266"/>
      <c r="F78" s="231"/>
      <c r="G78" s="912">
        <f t="shared" si="4"/>
        <v>0</v>
      </c>
      <c r="H78" s="912">
        <f t="shared" si="5"/>
        <v>0</v>
      </c>
      <c r="I78" s="12"/>
      <c r="J78" s="398"/>
      <c r="K78" s="12"/>
    </row>
    <row r="79" spans="1:11" ht="24" customHeight="1">
      <c r="A79" s="47" t="s">
        <v>3557</v>
      </c>
      <c r="B79" s="412" t="s">
        <v>3558</v>
      </c>
      <c r="C79" s="1266"/>
      <c r="D79" s="231"/>
      <c r="E79" s="232"/>
      <c r="F79" s="232"/>
      <c r="G79" s="912">
        <f t="shared" si="4"/>
        <v>0</v>
      </c>
      <c r="H79" s="912">
        <f t="shared" si="5"/>
        <v>0</v>
      </c>
      <c r="I79" s="12"/>
      <c r="J79" s="398"/>
      <c r="K79" s="12"/>
    </row>
    <row r="80" spans="1:11" ht="15" customHeight="1">
      <c r="A80" s="47" t="s">
        <v>4514</v>
      </c>
      <c r="B80" s="412" t="s">
        <v>4515</v>
      </c>
      <c r="C80" s="1266">
        <v>1</v>
      </c>
      <c r="D80" s="231">
        <v>1</v>
      </c>
      <c r="E80" s="232"/>
      <c r="F80" s="232"/>
      <c r="G80" s="912">
        <f t="shared" si="4"/>
        <v>1</v>
      </c>
      <c r="H80" s="912">
        <f t="shared" si="5"/>
        <v>1</v>
      </c>
      <c r="I80" s="12"/>
      <c r="J80" s="398"/>
      <c r="K80" s="12"/>
    </row>
    <row r="81" spans="1:11" ht="13.5" customHeight="1">
      <c r="A81" s="389" t="s">
        <v>3107</v>
      </c>
      <c r="B81" s="338" t="s">
        <v>3108</v>
      </c>
      <c r="C81" s="1266">
        <v>5</v>
      </c>
      <c r="D81" s="231">
        <v>5</v>
      </c>
      <c r="E81" s="1266"/>
      <c r="F81" s="231"/>
      <c r="G81" s="912">
        <f t="shared" si="4"/>
        <v>5</v>
      </c>
      <c r="H81" s="912">
        <f t="shared" si="5"/>
        <v>5</v>
      </c>
      <c r="I81" s="12"/>
      <c r="J81" s="398"/>
      <c r="K81" s="12"/>
    </row>
    <row r="82" spans="1:11" ht="21" customHeight="1">
      <c r="A82" s="389" t="s">
        <v>3104</v>
      </c>
      <c r="B82" s="338" t="s">
        <v>3105</v>
      </c>
      <c r="C82" s="1266">
        <v>2</v>
      </c>
      <c r="D82" s="231">
        <v>2</v>
      </c>
      <c r="E82" s="1266"/>
      <c r="F82" s="231"/>
      <c r="G82" s="912">
        <f t="shared" si="4"/>
        <v>2</v>
      </c>
      <c r="H82" s="912">
        <f t="shared" si="5"/>
        <v>2</v>
      </c>
      <c r="I82" s="12"/>
      <c r="J82" s="398"/>
      <c r="K82" s="12"/>
    </row>
    <row r="83" spans="1:11" ht="21" customHeight="1">
      <c r="A83" s="389" t="s">
        <v>3116</v>
      </c>
      <c r="B83" s="339" t="s">
        <v>3117</v>
      </c>
      <c r="C83" s="1266"/>
      <c r="D83" s="231"/>
      <c r="E83" s="1266">
        <v>21</v>
      </c>
      <c r="F83" s="231">
        <v>21</v>
      </c>
      <c r="G83" s="912">
        <f t="shared" si="4"/>
        <v>21</v>
      </c>
      <c r="H83" s="912">
        <f t="shared" si="5"/>
        <v>21</v>
      </c>
      <c r="I83" s="12"/>
      <c r="J83" s="398"/>
      <c r="K83" s="12"/>
    </row>
    <row r="84" spans="1:11" ht="21" customHeight="1">
      <c r="A84" s="389" t="s">
        <v>4882</v>
      </c>
      <c r="B84" s="339" t="s">
        <v>4883</v>
      </c>
      <c r="C84" s="1266"/>
      <c r="D84" s="231"/>
      <c r="E84" s="1266"/>
      <c r="F84" s="231"/>
      <c r="G84" s="912">
        <f t="shared" si="4"/>
        <v>0</v>
      </c>
      <c r="H84" s="912">
        <f t="shared" si="5"/>
        <v>0</v>
      </c>
      <c r="I84" s="12"/>
      <c r="J84" s="398"/>
      <c r="K84" s="12"/>
    </row>
    <row r="85" spans="1:11" ht="21" customHeight="1">
      <c r="A85" s="389" t="s">
        <v>4884</v>
      </c>
      <c r="B85" s="339" t="s">
        <v>5259</v>
      </c>
      <c r="C85" s="1266"/>
      <c r="D85" s="231"/>
      <c r="E85" s="1266">
        <v>2</v>
      </c>
      <c r="F85" s="231">
        <v>2</v>
      </c>
      <c r="G85" s="912">
        <f t="shared" si="4"/>
        <v>2</v>
      </c>
      <c r="H85" s="912">
        <f t="shared" si="5"/>
        <v>2</v>
      </c>
      <c r="I85" s="12"/>
      <c r="J85" s="398"/>
      <c r="K85" s="12"/>
    </row>
    <row r="86" spans="1:11" ht="21" customHeight="1">
      <c r="A86" s="389" t="s">
        <v>4983</v>
      </c>
      <c r="B86" s="339" t="s">
        <v>5045</v>
      </c>
      <c r="C86" s="1266"/>
      <c r="D86" s="231"/>
      <c r="E86" s="1266"/>
      <c r="F86" s="231"/>
      <c r="G86" s="912">
        <f t="shared" si="4"/>
        <v>0</v>
      </c>
      <c r="H86" s="912">
        <f t="shared" si="5"/>
        <v>0</v>
      </c>
      <c r="I86" s="12"/>
      <c r="J86" s="398"/>
      <c r="K86" s="12"/>
    </row>
    <row r="87" spans="1:11" ht="23.25" customHeight="1">
      <c r="A87" s="47" t="s">
        <v>1266</v>
      </c>
      <c r="B87" s="48" t="s">
        <v>3070</v>
      </c>
      <c r="C87" s="1266"/>
      <c r="D87" s="231"/>
      <c r="E87" s="1266"/>
      <c r="F87" s="231"/>
      <c r="G87" s="912">
        <f t="shared" si="4"/>
        <v>0</v>
      </c>
      <c r="H87" s="912">
        <f t="shared" si="5"/>
        <v>0</v>
      </c>
      <c r="I87" s="12"/>
      <c r="J87" s="398"/>
      <c r="K87" s="12"/>
    </row>
    <row r="88" spans="1:11" ht="21.75" customHeight="1">
      <c r="A88" s="389" t="s">
        <v>1264</v>
      </c>
      <c r="B88" s="339" t="s">
        <v>1472</v>
      </c>
      <c r="C88" s="1266"/>
      <c r="D88" s="231"/>
      <c r="E88" s="1266"/>
      <c r="F88" s="231"/>
      <c r="G88" s="912">
        <f t="shared" si="4"/>
        <v>0</v>
      </c>
      <c r="H88" s="912">
        <f t="shared" si="5"/>
        <v>0</v>
      </c>
      <c r="I88" s="12"/>
      <c r="J88" s="398"/>
      <c r="K88" s="12"/>
    </row>
    <row r="89" spans="1:11" ht="21.75" customHeight="1">
      <c r="A89" s="389" t="s">
        <v>4995</v>
      </c>
      <c r="B89" s="339" t="s">
        <v>5046</v>
      </c>
      <c r="C89" s="1266"/>
      <c r="D89" s="231"/>
      <c r="E89" s="1266"/>
      <c r="F89" s="231"/>
      <c r="G89" s="912">
        <f t="shared" si="4"/>
        <v>0</v>
      </c>
      <c r="H89" s="912">
        <f t="shared" si="5"/>
        <v>0</v>
      </c>
      <c r="I89" s="12"/>
      <c r="J89" s="398"/>
      <c r="K89" s="12"/>
    </row>
    <row r="90" spans="1:11" ht="15.75" customHeight="1">
      <c r="A90" s="389" t="s">
        <v>4984</v>
      </c>
      <c r="B90" s="339" t="s">
        <v>5047</v>
      </c>
      <c r="C90" s="1266"/>
      <c r="D90" s="231"/>
      <c r="E90" s="1266"/>
      <c r="F90" s="231"/>
      <c r="G90" s="912">
        <f t="shared" si="4"/>
        <v>0</v>
      </c>
      <c r="H90" s="912">
        <f t="shared" si="5"/>
        <v>0</v>
      </c>
      <c r="I90" s="12"/>
      <c r="J90" s="398"/>
      <c r="K90" s="12"/>
    </row>
    <row r="91" spans="1:11" ht="15" customHeight="1">
      <c r="A91" s="389" t="s">
        <v>4985</v>
      </c>
      <c r="B91" s="339" t="s">
        <v>5048</v>
      </c>
      <c r="C91" s="1266"/>
      <c r="D91" s="231"/>
      <c r="E91" s="1266"/>
      <c r="F91" s="231"/>
      <c r="G91" s="912">
        <f t="shared" si="4"/>
        <v>0</v>
      </c>
      <c r="H91" s="912">
        <f t="shared" si="5"/>
        <v>0</v>
      </c>
      <c r="I91" s="12"/>
      <c r="J91" s="398"/>
      <c r="K91" s="12"/>
    </row>
    <row r="92" spans="1:11" ht="15" customHeight="1">
      <c r="A92" s="389" t="s">
        <v>4989</v>
      </c>
      <c r="B92" s="339" t="s">
        <v>5049</v>
      </c>
      <c r="C92" s="1266"/>
      <c r="D92" s="231"/>
      <c r="E92" s="1266"/>
      <c r="F92" s="231"/>
      <c r="G92" s="912">
        <f t="shared" si="4"/>
        <v>0</v>
      </c>
      <c r="H92" s="912">
        <f t="shared" si="5"/>
        <v>0</v>
      </c>
      <c r="I92" s="12"/>
      <c r="J92" s="398"/>
      <c r="K92" s="12"/>
    </row>
    <row r="93" spans="1:11" ht="15" customHeight="1">
      <c r="A93" s="389" t="s">
        <v>779</v>
      </c>
      <c r="B93" s="339" t="s">
        <v>6716</v>
      </c>
      <c r="C93" s="1266"/>
      <c r="D93" s="231"/>
      <c r="E93" s="1266"/>
      <c r="F93" s="231"/>
      <c r="G93" s="912">
        <f t="shared" si="4"/>
        <v>0</v>
      </c>
      <c r="H93" s="912">
        <f t="shared" si="5"/>
        <v>0</v>
      </c>
      <c r="I93" s="12"/>
      <c r="J93" s="398"/>
      <c r="K93" s="12"/>
    </row>
    <row r="94" spans="1:11" ht="15" customHeight="1">
      <c r="A94" s="389" t="s">
        <v>6717</v>
      </c>
      <c r="B94" s="339" t="s">
        <v>6718</v>
      </c>
      <c r="C94" s="1266">
        <v>1</v>
      </c>
      <c r="D94" s="231">
        <v>1</v>
      </c>
      <c r="E94" s="1266">
        <v>3</v>
      </c>
      <c r="F94" s="231">
        <v>3</v>
      </c>
      <c r="G94" s="912">
        <f t="shared" si="4"/>
        <v>4</v>
      </c>
      <c r="H94" s="912">
        <f t="shared" si="5"/>
        <v>4</v>
      </c>
      <c r="I94" s="12"/>
      <c r="J94" s="398"/>
      <c r="K94" s="12"/>
    </row>
    <row r="95" spans="1:11" ht="15" customHeight="1">
      <c r="A95" s="389" t="s">
        <v>6719</v>
      </c>
      <c r="B95" s="339" t="s">
        <v>6720</v>
      </c>
      <c r="C95" s="1266"/>
      <c r="D95" s="231"/>
      <c r="E95" s="1266"/>
      <c r="F95" s="231"/>
      <c r="G95" s="912">
        <f t="shared" si="4"/>
        <v>0</v>
      </c>
      <c r="H95" s="912">
        <f t="shared" si="5"/>
        <v>0</v>
      </c>
      <c r="I95" s="12"/>
      <c r="J95" s="398"/>
      <c r="K95" s="12"/>
    </row>
    <row r="96" spans="1:11" ht="27.75" customHeight="1">
      <c r="A96" s="389" t="s">
        <v>1346</v>
      </c>
      <c r="B96" s="339" t="s">
        <v>7000</v>
      </c>
      <c r="C96" s="1266">
        <v>1</v>
      </c>
      <c r="D96" s="231">
        <v>1</v>
      </c>
      <c r="E96" s="1266"/>
      <c r="F96" s="231"/>
      <c r="G96" s="912">
        <f t="shared" si="4"/>
        <v>1</v>
      </c>
      <c r="H96" s="912">
        <f t="shared" si="5"/>
        <v>1</v>
      </c>
      <c r="I96" s="12"/>
      <c r="J96" s="398"/>
      <c r="K96" s="12"/>
    </row>
    <row r="97" spans="1:12" ht="16.5" customHeight="1">
      <c r="A97" s="389" t="s">
        <v>7001</v>
      </c>
      <c r="B97" s="339" t="s">
        <v>7002</v>
      </c>
      <c r="C97" s="1266"/>
      <c r="D97" s="897"/>
      <c r="E97" s="1266">
        <v>1</v>
      </c>
      <c r="F97" s="897">
        <v>1</v>
      </c>
      <c r="G97" s="912">
        <f t="shared" si="4"/>
        <v>1</v>
      </c>
      <c r="H97" s="912">
        <f t="shared" si="5"/>
        <v>1</v>
      </c>
      <c r="I97" s="12"/>
      <c r="J97" s="398"/>
      <c r="K97" s="12"/>
    </row>
    <row r="98" spans="1:12" ht="19.5" customHeight="1">
      <c r="A98" s="50" t="s">
        <v>4877</v>
      </c>
      <c r="B98" s="339" t="s">
        <v>4878</v>
      </c>
      <c r="C98" s="1266">
        <v>1</v>
      </c>
      <c r="D98" s="1078">
        <v>1</v>
      </c>
      <c r="E98" s="1266"/>
      <c r="F98" s="1078"/>
      <c r="G98" s="1077">
        <f t="shared" si="4"/>
        <v>1</v>
      </c>
      <c r="H98" s="1077">
        <f t="shared" si="5"/>
        <v>1</v>
      </c>
      <c r="I98" s="12"/>
      <c r="J98" s="398"/>
      <c r="K98" s="12"/>
    </row>
    <row r="99" spans="1:12" ht="19.5" customHeight="1">
      <c r="A99" s="389" t="s">
        <v>7120</v>
      </c>
      <c r="B99" s="339" t="s">
        <v>7121</v>
      </c>
      <c r="C99" s="1266">
        <v>1</v>
      </c>
      <c r="D99" s="1078">
        <v>3</v>
      </c>
      <c r="E99" s="1266"/>
      <c r="F99" s="1078"/>
      <c r="G99" s="1077">
        <f t="shared" si="4"/>
        <v>1</v>
      </c>
      <c r="H99" s="1077">
        <f t="shared" si="5"/>
        <v>3</v>
      </c>
      <c r="I99" s="12"/>
      <c r="J99" s="398"/>
      <c r="K99" s="12"/>
    </row>
    <row r="100" spans="1:12" ht="22.5" customHeight="1">
      <c r="A100" s="389" t="s">
        <v>3114</v>
      </c>
      <c r="B100" s="339" t="s">
        <v>7122</v>
      </c>
      <c r="C100" s="1266"/>
      <c r="D100" s="1078"/>
      <c r="E100" s="1266">
        <v>1</v>
      </c>
      <c r="F100" s="1078">
        <v>3</v>
      </c>
      <c r="G100" s="1077">
        <f t="shared" si="4"/>
        <v>1</v>
      </c>
      <c r="H100" s="1077">
        <f t="shared" si="5"/>
        <v>3</v>
      </c>
      <c r="I100" s="12"/>
      <c r="J100" s="398"/>
      <c r="K100" s="12"/>
    </row>
    <row r="101" spans="1:12" ht="20.25" customHeight="1">
      <c r="A101" s="47" t="s">
        <v>4516</v>
      </c>
      <c r="B101" s="48" t="s">
        <v>4517</v>
      </c>
      <c r="C101" s="1266">
        <v>1</v>
      </c>
      <c r="D101" s="1192">
        <v>1</v>
      </c>
      <c r="E101" s="232"/>
      <c r="F101" s="232"/>
      <c r="G101" s="1191">
        <f t="shared" si="4"/>
        <v>1</v>
      </c>
      <c r="H101" s="1191">
        <f t="shared" si="5"/>
        <v>1</v>
      </c>
      <c r="I101" s="12"/>
      <c r="J101" s="398"/>
      <c r="K101" s="12"/>
    </row>
    <row r="102" spans="1:12" ht="24" customHeight="1">
      <c r="A102" s="47" t="s">
        <v>7654</v>
      </c>
      <c r="B102" s="48" t="s">
        <v>7655</v>
      </c>
      <c r="C102" s="1266"/>
      <c r="D102" s="1192"/>
      <c r="E102" s="232">
        <v>1</v>
      </c>
      <c r="F102" s="232">
        <v>1</v>
      </c>
      <c r="G102" s="1191">
        <f t="shared" si="4"/>
        <v>1</v>
      </c>
      <c r="H102" s="1191">
        <f t="shared" si="5"/>
        <v>1</v>
      </c>
      <c r="I102" s="12"/>
      <c r="J102" s="398"/>
      <c r="K102" s="12"/>
    </row>
    <row r="103" spans="1:12" ht="24" customHeight="1">
      <c r="A103" s="47"/>
      <c r="B103" s="48"/>
      <c r="C103" s="1266"/>
      <c r="D103" s="1192"/>
      <c r="E103" s="232"/>
      <c r="F103" s="232"/>
      <c r="G103" s="1191"/>
      <c r="H103" s="1191"/>
      <c r="I103" s="12"/>
      <c r="J103" s="398"/>
      <c r="K103" s="12"/>
    </row>
    <row r="104" spans="1:12" ht="24" customHeight="1">
      <c r="A104" s="47"/>
      <c r="B104" s="48"/>
      <c r="C104" s="1266"/>
      <c r="D104" s="1192"/>
      <c r="E104" s="232"/>
      <c r="F104" s="232"/>
      <c r="G104" s="1191"/>
      <c r="H104" s="1191"/>
      <c r="I104" s="12"/>
      <c r="J104" s="398"/>
      <c r="K104" s="12"/>
    </row>
    <row r="105" spans="1:12" ht="15" customHeight="1">
      <c r="A105" s="47"/>
      <c r="B105" s="48"/>
      <c r="C105" s="1266"/>
      <c r="D105" s="1127"/>
      <c r="E105" s="232"/>
      <c r="F105" s="232"/>
      <c r="G105" s="1126">
        <f>C105+E105</f>
        <v>0</v>
      </c>
      <c r="H105" s="1126">
        <f>D105+F105</f>
        <v>0</v>
      </c>
      <c r="I105" s="12"/>
      <c r="J105" s="398"/>
      <c r="K105" s="12"/>
    </row>
    <row r="106" spans="1:12" ht="18" customHeight="1">
      <c r="A106" s="334" t="s">
        <v>4459</v>
      </c>
      <c r="B106" s="413"/>
      <c r="C106" s="1104">
        <f>SUM(C11:C105)</f>
        <v>182</v>
      </c>
      <c r="D106" s="336">
        <f>SUM(D11:D105)</f>
        <v>189</v>
      </c>
      <c r="E106" s="1104">
        <f>SUM(E11:E105)</f>
        <v>159</v>
      </c>
      <c r="F106" s="336">
        <f>SUM(F11:F105)</f>
        <v>220</v>
      </c>
      <c r="G106" s="912">
        <f>C106+E106</f>
        <v>341</v>
      </c>
      <c r="H106" s="912">
        <f>D106+F106</f>
        <v>409</v>
      </c>
      <c r="I106" s="12"/>
      <c r="J106" s="398"/>
      <c r="K106" s="12"/>
    </row>
    <row r="107" spans="1:12" ht="18" customHeight="1">
      <c r="A107" s="47"/>
      <c r="B107" s="354" t="s">
        <v>4460</v>
      </c>
      <c r="C107" s="818"/>
      <c r="D107" s="818"/>
      <c r="E107" s="818"/>
      <c r="F107" s="818"/>
      <c r="G107" s="818"/>
      <c r="H107" s="819"/>
      <c r="I107" s="12"/>
      <c r="J107" s="398"/>
      <c r="K107" s="12"/>
    </row>
    <row r="108" spans="1:12" ht="25.5">
      <c r="A108" s="47" t="s">
        <v>3553</v>
      </c>
      <c r="B108" s="48" t="s">
        <v>3554</v>
      </c>
      <c r="C108" s="1266">
        <v>1784</v>
      </c>
      <c r="D108" s="231">
        <v>1784</v>
      </c>
      <c r="E108" s="232">
        <v>74</v>
      </c>
      <c r="F108" s="232">
        <v>74</v>
      </c>
      <c r="G108" s="146">
        <f t="shared" ref="G108:G139" si="6">C108+E108</f>
        <v>1858</v>
      </c>
      <c r="H108" s="146">
        <f t="shared" ref="H108:H139" si="7">D108+F108</f>
        <v>1858</v>
      </c>
      <c r="I108" s="12"/>
      <c r="J108" s="398"/>
      <c r="K108" s="12"/>
    </row>
    <row r="109" spans="1:12">
      <c r="A109" s="47" t="s">
        <v>3555</v>
      </c>
      <c r="B109" s="48" t="s">
        <v>3556</v>
      </c>
      <c r="C109" s="1266">
        <v>398</v>
      </c>
      <c r="D109" s="231">
        <v>398</v>
      </c>
      <c r="E109" s="232">
        <v>1</v>
      </c>
      <c r="F109" s="232">
        <v>1</v>
      </c>
      <c r="G109" s="912">
        <f t="shared" si="6"/>
        <v>399</v>
      </c>
      <c r="H109" s="912">
        <f t="shared" si="7"/>
        <v>399</v>
      </c>
      <c r="I109" s="12"/>
      <c r="J109" s="398"/>
      <c r="K109" s="12"/>
    </row>
    <row r="110" spans="1:12" ht="25.5">
      <c r="A110" s="47" t="s">
        <v>3557</v>
      </c>
      <c r="B110" s="48" t="s">
        <v>3558</v>
      </c>
      <c r="C110" s="1266">
        <v>3</v>
      </c>
      <c r="D110" s="231">
        <v>10</v>
      </c>
      <c r="E110" s="232"/>
      <c r="F110" s="232"/>
      <c r="G110" s="912">
        <f t="shared" si="6"/>
        <v>3</v>
      </c>
      <c r="H110" s="912">
        <f t="shared" si="7"/>
        <v>10</v>
      </c>
      <c r="I110" s="12"/>
      <c r="J110" s="398"/>
      <c r="K110" s="12"/>
      <c r="L110" s="11" t="s">
        <v>7046</v>
      </c>
    </row>
    <row r="111" spans="1:12" ht="25.5">
      <c r="A111" s="47" t="s">
        <v>3559</v>
      </c>
      <c r="B111" s="48" t="s">
        <v>3560</v>
      </c>
      <c r="C111" s="1266">
        <v>6</v>
      </c>
      <c r="D111" s="231">
        <v>6</v>
      </c>
      <c r="E111" s="232">
        <v>1</v>
      </c>
      <c r="F111" s="232">
        <v>1</v>
      </c>
      <c r="G111" s="912">
        <f t="shared" si="6"/>
        <v>7</v>
      </c>
      <c r="H111" s="912">
        <f t="shared" si="7"/>
        <v>7</v>
      </c>
      <c r="I111" s="12"/>
      <c r="J111" s="398"/>
      <c r="K111" s="12"/>
    </row>
    <row r="112" spans="1:12">
      <c r="A112" s="47" t="s">
        <v>4465</v>
      </c>
      <c r="B112" s="48" t="s">
        <v>4466</v>
      </c>
      <c r="C112" s="1266">
        <v>130</v>
      </c>
      <c r="D112" s="231">
        <v>130</v>
      </c>
      <c r="E112" s="232">
        <v>274</v>
      </c>
      <c r="F112" s="232">
        <v>274</v>
      </c>
      <c r="G112" s="912">
        <f t="shared" si="6"/>
        <v>404</v>
      </c>
      <c r="H112" s="912">
        <f t="shared" si="7"/>
        <v>404</v>
      </c>
      <c r="I112" s="12"/>
      <c r="J112" s="398"/>
      <c r="K112" s="12"/>
    </row>
    <row r="113" spans="1:11" ht="25.5">
      <c r="A113" s="47" t="s">
        <v>3561</v>
      </c>
      <c r="B113" s="48" t="s">
        <v>3562</v>
      </c>
      <c r="C113" s="1266">
        <v>17</v>
      </c>
      <c r="D113" s="231">
        <v>17</v>
      </c>
      <c r="E113" s="1266"/>
      <c r="F113" s="231"/>
      <c r="G113" s="912">
        <f t="shared" si="6"/>
        <v>17</v>
      </c>
      <c r="H113" s="912">
        <f t="shared" si="7"/>
        <v>17</v>
      </c>
      <c r="I113" s="12"/>
      <c r="J113" s="398"/>
      <c r="K113" s="12"/>
    </row>
    <row r="114" spans="1:11" ht="25.5">
      <c r="A114" s="47" t="s">
        <v>1266</v>
      </c>
      <c r="B114" s="48" t="s">
        <v>3070</v>
      </c>
      <c r="C114" s="1266"/>
      <c r="D114" s="231"/>
      <c r="E114" s="1266"/>
      <c r="F114" s="231"/>
      <c r="G114" s="912">
        <f t="shared" si="6"/>
        <v>0</v>
      </c>
      <c r="H114" s="912">
        <f t="shared" si="7"/>
        <v>0</v>
      </c>
      <c r="I114" s="12"/>
      <c r="J114" s="398"/>
      <c r="K114" s="12"/>
    </row>
    <row r="115" spans="1:11">
      <c r="A115" s="47" t="s">
        <v>5984</v>
      </c>
      <c r="B115" s="48" t="s">
        <v>4009</v>
      </c>
      <c r="C115" s="1266"/>
      <c r="D115" s="231"/>
      <c r="E115" s="232">
        <v>16</v>
      </c>
      <c r="F115" s="232">
        <v>16</v>
      </c>
      <c r="G115" s="912">
        <f t="shared" si="6"/>
        <v>16</v>
      </c>
      <c r="H115" s="912">
        <f t="shared" si="7"/>
        <v>16</v>
      </c>
      <c r="I115" s="12"/>
      <c r="J115" s="398"/>
      <c r="K115" s="12"/>
    </row>
    <row r="116" spans="1:11" ht="25.5">
      <c r="A116" s="47" t="s">
        <v>3071</v>
      </c>
      <c r="B116" s="48" t="s">
        <v>3072</v>
      </c>
      <c r="C116" s="1266">
        <v>9</v>
      </c>
      <c r="D116" s="231">
        <v>9</v>
      </c>
      <c r="E116" s="1266"/>
      <c r="F116" s="231"/>
      <c r="G116" s="912">
        <f t="shared" si="6"/>
        <v>9</v>
      </c>
      <c r="H116" s="912">
        <f t="shared" si="7"/>
        <v>9</v>
      </c>
      <c r="I116" s="12"/>
      <c r="J116" s="398"/>
      <c r="K116" s="12"/>
    </row>
    <row r="117" spans="1:11">
      <c r="A117" s="47" t="s">
        <v>3502</v>
      </c>
      <c r="B117" s="48" t="s">
        <v>3503</v>
      </c>
      <c r="C117" s="1266"/>
      <c r="D117" s="231"/>
      <c r="E117" s="232">
        <v>2</v>
      </c>
      <c r="F117" s="232">
        <v>2</v>
      </c>
      <c r="G117" s="912">
        <f t="shared" si="6"/>
        <v>2</v>
      </c>
      <c r="H117" s="912">
        <f t="shared" si="7"/>
        <v>2</v>
      </c>
      <c r="I117" s="12"/>
      <c r="J117" s="398"/>
      <c r="K117" s="12"/>
    </row>
    <row r="118" spans="1:11">
      <c r="A118" s="47" t="s">
        <v>3073</v>
      </c>
      <c r="B118" s="48" t="s">
        <v>3074</v>
      </c>
      <c r="C118" s="1266">
        <v>13</v>
      </c>
      <c r="D118" s="231">
        <v>13</v>
      </c>
      <c r="E118" s="232">
        <v>9</v>
      </c>
      <c r="F118" s="232">
        <v>9</v>
      </c>
      <c r="G118" s="912">
        <f t="shared" si="6"/>
        <v>22</v>
      </c>
      <c r="H118" s="912">
        <f t="shared" si="7"/>
        <v>22</v>
      </c>
      <c r="I118" s="12"/>
      <c r="J118" s="398"/>
      <c r="K118" s="12"/>
    </row>
    <row r="119" spans="1:11">
      <c r="A119" s="47" t="s">
        <v>3075</v>
      </c>
      <c r="B119" s="48" t="s">
        <v>3076</v>
      </c>
      <c r="C119" s="1266">
        <v>1051</v>
      </c>
      <c r="D119" s="231">
        <v>1051</v>
      </c>
      <c r="E119" s="232">
        <v>19</v>
      </c>
      <c r="F119" s="232">
        <v>19</v>
      </c>
      <c r="G119" s="912">
        <f t="shared" si="6"/>
        <v>1070</v>
      </c>
      <c r="H119" s="912">
        <f t="shared" si="7"/>
        <v>1070</v>
      </c>
      <c r="I119" s="12"/>
      <c r="J119" s="398"/>
      <c r="K119" s="12"/>
    </row>
    <row r="120" spans="1:11" ht="25.5">
      <c r="A120" s="47" t="s">
        <v>3077</v>
      </c>
      <c r="B120" s="48" t="s">
        <v>3078</v>
      </c>
      <c r="C120" s="1266">
        <v>32</v>
      </c>
      <c r="D120" s="231">
        <v>32</v>
      </c>
      <c r="E120" s="232">
        <v>5</v>
      </c>
      <c r="F120" s="232">
        <v>5</v>
      </c>
      <c r="G120" s="912">
        <f t="shared" si="6"/>
        <v>37</v>
      </c>
      <c r="H120" s="912">
        <f t="shared" si="7"/>
        <v>37</v>
      </c>
      <c r="I120" s="12"/>
      <c r="J120" s="398"/>
      <c r="K120" s="12"/>
    </row>
    <row r="121" spans="1:11">
      <c r="A121" s="47" t="s">
        <v>3079</v>
      </c>
      <c r="B121" s="48" t="s">
        <v>3080</v>
      </c>
      <c r="C121" s="1266">
        <v>8</v>
      </c>
      <c r="D121" s="231">
        <v>8</v>
      </c>
      <c r="E121" s="232">
        <v>16</v>
      </c>
      <c r="F121" s="232">
        <v>16</v>
      </c>
      <c r="G121" s="912">
        <f t="shared" si="6"/>
        <v>24</v>
      </c>
      <c r="H121" s="912">
        <f t="shared" si="7"/>
        <v>24</v>
      </c>
      <c r="I121" s="12"/>
      <c r="J121" s="398"/>
      <c r="K121" s="12"/>
    </row>
    <row r="122" spans="1:11">
      <c r="A122" s="47" t="s">
        <v>5264</v>
      </c>
      <c r="B122" s="48" t="s">
        <v>5265</v>
      </c>
      <c r="C122" s="1266"/>
      <c r="D122" s="231"/>
      <c r="E122" s="1266"/>
      <c r="F122" s="231"/>
      <c r="G122" s="912">
        <f t="shared" si="6"/>
        <v>0</v>
      </c>
      <c r="H122" s="912">
        <f t="shared" si="7"/>
        <v>0</v>
      </c>
      <c r="I122" s="12"/>
      <c r="J122" s="398"/>
      <c r="K122" s="12"/>
    </row>
    <row r="123" spans="1:11" ht="25.5">
      <c r="A123" s="47" t="s">
        <v>335</v>
      </c>
      <c r="B123" s="48" t="s">
        <v>3081</v>
      </c>
      <c r="C123" s="1266">
        <v>628</v>
      </c>
      <c r="D123" s="231">
        <v>628</v>
      </c>
      <c r="E123" s="1266">
        <v>36</v>
      </c>
      <c r="F123" s="231">
        <v>36</v>
      </c>
      <c r="G123" s="912">
        <f t="shared" si="6"/>
        <v>664</v>
      </c>
      <c r="H123" s="912">
        <f t="shared" si="7"/>
        <v>664</v>
      </c>
      <c r="I123" s="12"/>
      <c r="J123" s="398"/>
      <c r="K123" s="12"/>
    </row>
    <row r="124" spans="1:11" ht="25.5">
      <c r="A124" s="47" t="s">
        <v>336</v>
      </c>
      <c r="B124" s="48" t="s">
        <v>3082</v>
      </c>
      <c r="C124" s="1266">
        <v>261</v>
      </c>
      <c r="D124" s="231">
        <v>261</v>
      </c>
      <c r="E124" s="1266"/>
      <c r="F124" s="231"/>
      <c r="G124" s="912">
        <f t="shared" si="6"/>
        <v>261</v>
      </c>
      <c r="H124" s="912">
        <f t="shared" si="7"/>
        <v>261</v>
      </c>
      <c r="I124" s="12"/>
      <c r="J124" s="398"/>
      <c r="K124" s="12"/>
    </row>
    <row r="125" spans="1:11">
      <c r="A125" s="47" t="s">
        <v>312</v>
      </c>
      <c r="B125" s="48" t="s">
        <v>112</v>
      </c>
      <c r="C125" s="1266"/>
      <c r="D125" s="231"/>
      <c r="E125" s="1266"/>
      <c r="F125" s="231"/>
      <c r="G125" s="912">
        <f t="shared" si="6"/>
        <v>0</v>
      </c>
      <c r="H125" s="912">
        <f t="shared" si="7"/>
        <v>0</v>
      </c>
      <c r="I125" s="12"/>
      <c r="J125" s="398"/>
      <c r="K125" s="12"/>
    </row>
    <row r="126" spans="1:11" ht="25.5">
      <c r="A126" s="47" t="s">
        <v>337</v>
      </c>
      <c r="B126" s="48" t="s">
        <v>3083</v>
      </c>
      <c r="C126" s="1266">
        <v>8</v>
      </c>
      <c r="D126" s="231">
        <v>8</v>
      </c>
      <c r="E126" s="1266"/>
      <c r="F126" s="231"/>
      <c r="G126" s="912">
        <f t="shared" si="6"/>
        <v>8</v>
      </c>
      <c r="H126" s="912">
        <f t="shared" si="7"/>
        <v>8</v>
      </c>
      <c r="I126" s="12"/>
      <c r="J126" s="398"/>
      <c r="K126" s="12"/>
    </row>
    <row r="127" spans="1:11">
      <c r="A127" s="47" t="s">
        <v>3084</v>
      </c>
      <c r="B127" s="48" t="s">
        <v>3085</v>
      </c>
      <c r="C127" s="1266">
        <v>1018</v>
      </c>
      <c r="D127" s="231">
        <v>1018</v>
      </c>
      <c r="E127" s="232">
        <v>3</v>
      </c>
      <c r="F127" s="232">
        <v>3</v>
      </c>
      <c r="G127" s="912">
        <f t="shared" si="6"/>
        <v>1021</v>
      </c>
      <c r="H127" s="912">
        <f t="shared" si="7"/>
        <v>1021</v>
      </c>
      <c r="I127" s="12"/>
      <c r="J127" s="398"/>
      <c r="K127" s="12"/>
    </row>
    <row r="128" spans="1:11">
      <c r="A128" s="47" t="s">
        <v>3086</v>
      </c>
      <c r="B128" s="48" t="s">
        <v>3087</v>
      </c>
      <c r="C128" s="1266">
        <v>57</v>
      </c>
      <c r="D128" s="231">
        <v>57</v>
      </c>
      <c r="E128" s="232">
        <v>228</v>
      </c>
      <c r="F128" s="232">
        <v>228</v>
      </c>
      <c r="G128" s="912">
        <f t="shared" si="6"/>
        <v>285</v>
      </c>
      <c r="H128" s="912">
        <f t="shared" si="7"/>
        <v>285</v>
      </c>
      <c r="I128" s="12"/>
      <c r="J128" s="398"/>
      <c r="K128" s="12"/>
    </row>
    <row r="129" spans="1:11">
      <c r="A129" s="47" t="s">
        <v>3088</v>
      </c>
      <c r="B129" s="48" t="s">
        <v>3089</v>
      </c>
      <c r="C129" s="1266">
        <v>26</v>
      </c>
      <c r="D129" s="231">
        <v>26</v>
      </c>
      <c r="E129" s="232">
        <v>21</v>
      </c>
      <c r="F129" s="232">
        <v>21</v>
      </c>
      <c r="G129" s="912">
        <f t="shared" si="6"/>
        <v>47</v>
      </c>
      <c r="H129" s="912">
        <f t="shared" si="7"/>
        <v>47</v>
      </c>
      <c r="I129" s="12"/>
      <c r="J129" s="398"/>
      <c r="K129" s="12"/>
    </row>
    <row r="130" spans="1:11" ht="25.5">
      <c r="A130" s="47" t="s">
        <v>5994</v>
      </c>
      <c r="B130" s="48" t="s">
        <v>3869</v>
      </c>
      <c r="C130" s="1266"/>
      <c r="D130" s="231"/>
      <c r="E130" s="232">
        <v>50</v>
      </c>
      <c r="F130" s="232">
        <v>50</v>
      </c>
      <c r="G130" s="912">
        <f t="shared" si="6"/>
        <v>50</v>
      </c>
      <c r="H130" s="912">
        <f t="shared" si="7"/>
        <v>50</v>
      </c>
      <c r="I130" s="12"/>
      <c r="J130" s="398"/>
      <c r="K130" s="12"/>
    </row>
    <row r="131" spans="1:11">
      <c r="A131" s="47" t="s">
        <v>3090</v>
      </c>
      <c r="B131" s="48" t="s">
        <v>3091</v>
      </c>
      <c r="C131" s="1266">
        <v>56</v>
      </c>
      <c r="D131" s="231">
        <v>56</v>
      </c>
      <c r="E131" s="232">
        <v>223</v>
      </c>
      <c r="F131" s="232">
        <v>223</v>
      </c>
      <c r="G131" s="912">
        <f t="shared" si="6"/>
        <v>279</v>
      </c>
      <c r="H131" s="912">
        <f t="shared" si="7"/>
        <v>279</v>
      </c>
      <c r="I131" s="12"/>
      <c r="J131" s="398"/>
      <c r="K131" s="12"/>
    </row>
    <row r="132" spans="1:11">
      <c r="A132" s="47" t="s">
        <v>2697</v>
      </c>
      <c r="B132" s="48" t="s">
        <v>2698</v>
      </c>
      <c r="C132" s="1266"/>
      <c r="D132" s="231"/>
      <c r="E132" s="232"/>
      <c r="F132" s="232"/>
      <c r="G132" s="912">
        <f t="shared" si="6"/>
        <v>0</v>
      </c>
      <c r="H132" s="912">
        <f t="shared" si="7"/>
        <v>0</v>
      </c>
      <c r="I132" s="12"/>
      <c r="J132" s="398"/>
      <c r="K132" s="12"/>
    </row>
    <row r="133" spans="1:11">
      <c r="A133" s="47" t="s">
        <v>3972</v>
      </c>
      <c r="B133" s="48" t="s">
        <v>3092</v>
      </c>
      <c r="C133" s="1266">
        <v>143</v>
      </c>
      <c r="D133" s="231">
        <v>143</v>
      </c>
      <c r="E133" s="232">
        <v>57</v>
      </c>
      <c r="F133" s="232">
        <v>57</v>
      </c>
      <c r="G133" s="912">
        <f t="shared" si="6"/>
        <v>200</v>
      </c>
      <c r="H133" s="912">
        <f t="shared" si="7"/>
        <v>200</v>
      </c>
      <c r="I133" s="12"/>
      <c r="J133" s="398"/>
      <c r="K133" s="12"/>
    </row>
    <row r="134" spans="1:11" ht="25.5">
      <c r="A134" s="47" t="s">
        <v>4056</v>
      </c>
      <c r="B134" s="48" t="s">
        <v>94</v>
      </c>
      <c r="C134" s="1266"/>
      <c r="D134" s="231"/>
      <c r="E134" s="232">
        <v>326</v>
      </c>
      <c r="F134" s="232">
        <v>326</v>
      </c>
      <c r="G134" s="912">
        <f t="shared" si="6"/>
        <v>326</v>
      </c>
      <c r="H134" s="912">
        <f t="shared" si="7"/>
        <v>326</v>
      </c>
      <c r="I134" s="12"/>
      <c r="J134" s="398"/>
      <c r="K134" s="12"/>
    </row>
    <row r="135" spans="1:11" ht="25.5">
      <c r="A135" s="47" t="s">
        <v>3093</v>
      </c>
      <c r="B135" s="48" t="s">
        <v>3094</v>
      </c>
      <c r="C135" s="1266">
        <v>1783</v>
      </c>
      <c r="D135" s="231">
        <v>1783</v>
      </c>
      <c r="E135" s="232">
        <v>60</v>
      </c>
      <c r="F135" s="232">
        <v>60</v>
      </c>
      <c r="G135" s="912">
        <f t="shared" si="6"/>
        <v>1843</v>
      </c>
      <c r="H135" s="912">
        <f t="shared" si="7"/>
        <v>1843</v>
      </c>
      <c r="I135" s="12"/>
      <c r="J135" s="398"/>
      <c r="K135" s="12"/>
    </row>
    <row r="136" spans="1:11" ht="25.5">
      <c r="A136" s="47" t="s">
        <v>2701</v>
      </c>
      <c r="B136" s="48" t="s">
        <v>2702</v>
      </c>
      <c r="C136" s="1266"/>
      <c r="D136" s="231"/>
      <c r="E136" s="232">
        <v>328</v>
      </c>
      <c r="F136" s="232">
        <v>328</v>
      </c>
      <c r="G136" s="912">
        <f t="shared" si="6"/>
        <v>328</v>
      </c>
      <c r="H136" s="912">
        <f t="shared" si="7"/>
        <v>328</v>
      </c>
      <c r="I136" s="12"/>
      <c r="J136" s="398"/>
      <c r="K136" s="12"/>
    </row>
    <row r="137" spans="1:11" ht="25.5">
      <c r="A137" s="47" t="s">
        <v>2710</v>
      </c>
      <c r="B137" s="48" t="s">
        <v>4059</v>
      </c>
      <c r="C137" s="1266">
        <v>19</v>
      </c>
      <c r="D137" s="231">
        <v>19</v>
      </c>
      <c r="E137" s="232">
        <v>49</v>
      </c>
      <c r="F137" s="232">
        <v>49</v>
      </c>
      <c r="G137" s="912">
        <f t="shared" si="6"/>
        <v>68</v>
      </c>
      <c r="H137" s="912">
        <f t="shared" si="7"/>
        <v>68</v>
      </c>
      <c r="I137" s="12"/>
      <c r="J137" s="398"/>
      <c r="K137" s="12"/>
    </row>
    <row r="138" spans="1:11" ht="25.5">
      <c r="A138" s="47" t="s">
        <v>4049</v>
      </c>
      <c r="B138" s="48" t="s">
        <v>4060</v>
      </c>
      <c r="C138" s="1266">
        <v>19</v>
      </c>
      <c r="D138" s="231">
        <v>19</v>
      </c>
      <c r="E138" s="232">
        <v>17</v>
      </c>
      <c r="F138" s="232">
        <v>17</v>
      </c>
      <c r="G138" s="912">
        <f t="shared" si="6"/>
        <v>36</v>
      </c>
      <c r="H138" s="912">
        <f t="shared" si="7"/>
        <v>36</v>
      </c>
      <c r="I138" s="12"/>
      <c r="J138" s="398"/>
      <c r="K138" s="12"/>
    </row>
    <row r="139" spans="1:11" ht="38.25">
      <c r="A139" s="47" t="s">
        <v>2712</v>
      </c>
      <c r="B139" s="48" t="s">
        <v>991</v>
      </c>
      <c r="C139" s="1266">
        <v>17</v>
      </c>
      <c r="D139" s="231">
        <v>17</v>
      </c>
      <c r="E139" s="232">
        <v>433</v>
      </c>
      <c r="F139" s="232">
        <v>433</v>
      </c>
      <c r="G139" s="912">
        <f t="shared" si="6"/>
        <v>450</v>
      </c>
      <c r="H139" s="912">
        <f t="shared" si="7"/>
        <v>450</v>
      </c>
      <c r="I139" s="12"/>
      <c r="J139" s="398"/>
      <c r="K139" s="12"/>
    </row>
    <row r="140" spans="1:11" ht="25.5">
      <c r="A140" s="47" t="s">
        <v>4422</v>
      </c>
      <c r="B140" s="48" t="s">
        <v>2872</v>
      </c>
      <c r="C140" s="1266">
        <v>95</v>
      </c>
      <c r="D140" s="231">
        <v>95</v>
      </c>
      <c r="E140" s="232">
        <v>2433</v>
      </c>
      <c r="F140" s="232">
        <v>2433</v>
      </c>
      <c r="G140" s="912">
        <f t="shared" ref="G140:G171" si="8">C140+E140</f>
        <v>2528</v>
      </c>
      <c r="H140" s="912">
        <f t="shared" ref="H140:H171" si="9">D140+F140</f>
        <v>2528</v>
      </c>
      <c r="I140" s="12"/>
      <c r="J140" s="398"/>
      <c r="K140" s="12"/>
    </row>
    <row r="141" spans="1:11" ht="25.5">
      <c r="A141" s="47" t="s">
        <v>4424</v>
      </c>
      <c r="B141" s="48" t="s">
        <v>4425</v>
      </c>
      <c r="C141" s="1266">
        <v>76</v>
      </c>
      <c r="D141" s="231">
        <v>76</v>
      </c>
      <c r="E141" s="232">
        <v>649</v>
      </c>
      <c r="F141" s="232">
        <v>649</v>
      </c>
      <c r="G141" s="912">
        <f t="shared" si="8"/>
        <v>725</v>
      </c>
      <c r="H141" s="912">
        <f t="shared" si="9"/>
        <v>725</v>
      </c>
      <c r="I141" s="12"/>
      <c r="J141" s="398"/>
      <c r="K141" s="12"/>
    </row>
    <row r="142" spans="1:11" ht="25.5">
      <c r="A142" s="47" t="s">
        <v>2714</v>
      </c>
      <c r="B142" s="48" t="s">
        <v>2715</v>
      </c>
      <c r="C142" s="1266">
        <v>3</v>
      </c>
      <c r="D142" s="231">
        <v>3</v>
      </c>
      <c r="E142" s="232"/>
      <c r="F142" s="232"/>
      <c r="G142" s="912">
        <f t="shared" si="8"/>
        <v>3</v>
      </c>
      <c r="H142" s="912">
        <f t="shared" si="9"/>
        <v>3</v>
      </c>
      <c r="I142" s="12"/>
      <c r="J142" s="398"/>
      <c r="K142" s="12"/>
    </row>
    <row r="143" spans="1:11">
      <c r="A143" s="47" t="s">
        <v>3095</v>
      </c>
      <c r="B143" s="48" t="s">
        <v>3096</v>
      </c>
      <c r="C143" s="1266">
        <v>2</v>
      </c>
      <c r="D143" s="231">
        <v>2</v>
      </c>
      <c r="E143" s="232"/>
      <c r="F143" s="232"/>
      <c r="G143" s="912">
        <f t="shared" si="8"/>
        <v>2</v>
      </c>
      <c r="H143" s="912">
        <f t="shared" si="9"/>
        <v>2</v>
      </c>
      <c r="I143" s="12"/>
      <c r="J143" s="398"/>
      <c r="K143" s="12"/>
    </row>
    <row r="144" spans="1:11">
      <c r="A144" s="47" t="s">
        <v>3097</v>
      </c>
      <c r="B144" s="48" t="s">
        <v>3098</v>
      </c>
      <c r="C144" s="1266"/>
      <c r="D144" s="231"/>
      <c r="E144" s="232"/>
      <c r="F144" s="232"/>
      <c r="G144" s="912">
        <f t="shared" si="8"/>
        <v>0</v>
      </c>
      <c r="H144" s="912">
        <f t="shared" si="9"/>
        <v>0</v>
      </c>
      <c r="I144" s="12"/>
      <c r="J144" s="398"/>
      <c r="K144" s="12"/>
    </row>
    <row r="145" spans="1:11">
      <c r="A145" s="50" t="s">
        <v>3099</v>
      </c>
      <c r="B145" s="339" t="s">
        <v>3100</v>
      </c>
      <c r="C145" s="1266"/>
      <c r="D145" s="231"/>
      <c r="E145" s="1266"/>
      <c r="F145" s="231"/>
      <c r="G145" s="912">
        <f t="shared" si="8"/>
        <v>0</v>
      </c>
      <c r="H145" s="912">
        <f t="shared" si="9"/>
        <v>0</v>
      </c>
      <c r="I145" s="12"/>
      <c r="J145" s="398"/>
      <c r="K145" s="12"/>
    </row>
    <row r="146" spans="1:11">
      <c r="A146" s="389" t="s">
        <v>2722</v>
      </c>
      <c r="B146" s="338" t="s">
        <v>2723</v>
      </c>
      <c r="C146" s="1266">
        <v>99</v>
      </c>
      <c r="D146" s="231">
        <v>99</v>
      </c>
      <c r="E146" s="1266">
        <v>746</v>
      </c>
      <c r="F146" s="231">
        <v>746</v>
      </c>
      <c r="G146" s="912">
        <f t="shared" si="8"/>
        <v>845</v>
      </c>
      <c r="H146" s="912">
        <f t="shared" si="9"/>
        <v>845</v>
      </c>
      <c r="I146" s="12"/>
      <c r="J146" s="398"/>
      <c r="K146" s="12"/>
    </row>
    <row r="147" spans="1:11" ht="25.5">
      <c r="A147" s="389" t="s">
        <v>134</v>
      </c>
      <c r="B147" s="48" t="s">
        <v>4070</v>
      </c>
      <c r="C147" s="1266">
        <v>30</v>
      </c>
      <c r="D147" s="231">
        <v>30</v>
      </c>
      <c r="E147" s="1266">
        <v>24</v>
      </c>
      <c r="F147" s="231">
        <v>24</v>
      </c>
      <c r="G147" s="912">
        <f t="shared" si="8"/>
        <v>54</v>
      </c>
      <c r="H147" s="912">
        <f t="shared" si="9"/>
        <v>54</v>
      </c>
      <c r="I147" s="12"/>
      <c r="J147" s="398"/>
      <c r="K147" s="12"/>
    </row>
    <row r="148" spans="1:11" ht="25.5">
      <c r="A148" s="389" t="s">
        <v>3104</v>
      </c>
      <c r="B148" s="338" t="s">
        <v>3105</v>
      </c>
      <c r="C148" s="1266"/>
      <c r="D148" s="231"/>
      <c r="E148" s="1266"/>
      <c r="F148" s="231"/>
      <c r="G148" s="912">
        <f t="shared" si="8"/>
        <v>0</v>
      </c>
      <c r="H148" s="912">
        <f t="shared" si="9"/>
        <v>0</v>
      </c>
      <c r="I148" s="12"/>
      <c r="J148" s="398"/>
      <c r="K148" s="12"/>
    </row>
    <row r="149" spans="1:11">
      <c r="A149" s="389" t="s">
        <v>338</v>
      </c>
      <c r="B149" s="338" t="s">
        <v>3106</v>
      </c>
      <c r="C149" s="1266"/>
      <c r="D149" s="231"/>
      <c r="E149" s="1266"/>
      <c r="F149" s="231"/>
      <c r="G149" s="912">
        <f t="shared" si="8"/>
        <v>0</v>
      </c>
      <c r="H149" s="912">
        <f t="shared" si="9"/>
        <v>0</v>
      </c>
      <c r="I149" s="12"/>
      <c r="J149" s="12"/>
      <c r="K149" s="12"/>
    </row>
    <row r="150" spans="1:11">
      <c r="A150" s="389" t="s">
        <v>3107</v>
      </c>
      <c r="B150" s="338" t="s">
        <v>3108</v>
      </c>
      <c r="C150" s="1266"/>
      <c r="D150" s="231"/>
      <c r="E150" s="1266"/>
      <c r="F150" s="231"/>
      <c r="G150" s="912">
        <f t="shared" si="8"/>
        <v>0</v>
      </c>
      <c r="H150" s="912">
        <f t="shared" si="9"/>
        <v>0</v>
      </c>
      <c r="I150" s="12"/>
      <c r="J150" s="398"/>
      <c r="K150" s="12"/>
    </row>
    <row r="151" spans="1:11">
      <c r="A151" s="389" t="s">
        <v>6006</v>
      </c>
      <c r="B151" s="338" t="s">
        <v>6007</v>
      </c>
      <c r="C151" s="1266">
        <v>10</v>
      </c>
      <c r="D151" s="231">
        <v>10</v>
      </c>
      <c r="E151" s="1266">
        <v>4</v>
      </c>
      <c r="F151" s="231">
        <v>4</v>
      </c>
      <c r="G151" s="912">
        <f t="shared" si="8"/>
        <v>14</v>
      </c>
      <c r="H151" s="912">
        <f t="shared" si="9"/>
        <v>14</v>
      </c>
      <c r="I151" s="12"/>
      <c r="J151" s="398"/>
      <c r="K151" s="12"/>
    </row>
    <row r="152" spans="1:11">
      <c r="A152" s="389" t="s">
        <v>1008</v>
      </c>
      <c r="B152" s="338" t="s">
        <v>4048</v>
      </c>
      <c r="C152" s="1266">
        <v>9</v>
      </c>
      <c r="D152" s="231">
        <v>9</v>
      </c>
      <c r="E152" s="1266">
        <v>5</v>
      </c>
      <c r="F152" s="231">
        <v>5</v>
      </c>
      <c r="G152" s="912">
        <f t="shared" si="8"/>
        <v>14</v>
      </c>
      <c r="H152" s="912">
        <f t="shared" si="9"/>
        <v>14</v>
      </c>
      <c r="I152" s="12"/>
      <c r="J152" s="398"/>
      <c r="K152" s="12"/>
    </row>
    <row r="153" spans="1:11">
      <c r="A153" s="389" t="s">
        <v>2716</v>
      </c>
      <c r="B153" s="338" t="s">
        <v>3109</v>
      </c>
      <c r="C153" s="1266">
        <v>105</v>
      </c>
      <c r="D153" s="231">
        <v>105</v>
      </c>
      <c r="E153" s="1266">
        <v>1911</v>
      </c>
      <c r="F153" s="231">
        <v>1911</v>
      </c>
      <c r="G153" s="912">
        <f t="shared" si="8"/>
        <v>2016</v>
      </c>
      <c r="H153" s="912">
        <f t="shared" si="9"/>
        <v>2016</v>
      </c>
      <c r="I153" s="12"/>
      <c r="J153" s="398"/>
      <c r="K153" s="12"/>
    </row>
    <row r="154" spans="1:11" ht="25.5">
      <c r="A154" s="389" t="s">
        <v>2718</v>
      </c>
      <c r="B154" s="338" t="s">
        <v>3110</v>
      </c>
      <c r="C154" s="1266">
        <v>58</v>
      </c>
      <c r="D154" s="231">
        <v>58</v>
      </c>
      <c r="E154" s="414">
        <v>1215</v>
      </c>
      <c r="F154" s="414">
        <v>1215</v>
      </c>
      <c r="G154" s="912">
        <f t="shared" si="8"/>
        <v>1273</v>
      </c>
      <c r="H154" s="912">
        <f t="shared" si="9"/>
        <v>1273</v>
      </c>
      <c r="I154" s="12"/>
      <c r="J154" s="398"/>
      <c r="K154" s="12"/>
    </row>
    <row r="155" spans="1:11">
      <c r="A155" s="47" t="s">
        <v>5982</v>
      </c>
      <c r="B155" s="48" t="s">
        <v>5983</v>
      </c>
      <c r="C155" s="1266">
        <v>21</v>
      </c>
      <c r="D155" s="231">
        <v>21</v>
      </c>
      <c r="E155" s="1266">
        <v>423</v>
      </c>
      <c r="F155" s="231">
        <v>423</v>
      </c>
      <c r="G155" s="912">
        <f t="shared" si="8"/>
        <v>444</v>
      </c>
      <c r="H155" s="912">
        <f t="shared" si="9"/>
        <v>444</v>
      </c>
      <c r="I155" s="12"/>
      <c r="J155" s="398"/>
      <c r="K155" s="12"/>
    </row>
    <row r="156" spans="1:11" ht="25.5">
      <c r="A156" s="47" t="s">
        <v>134</v>
      </c>
      <c r="B156" s="48" t="s">
        <v>4070</v>
      </c>
      <c r="C156" s="1266"/>
      <c r="D156" s="231"/>
      <c r="E156" s="1266"/>
      <c r="F156" s="231"/>
      <c r="G156" s="912">
        <f t="shared" si="8"/>
        <v>0</v>
      </c>
      <c r="H156" s="912">
        <f t="shared" si="9"/>
        <v>0</v>
      </c>
      <c r="I156" s="12"/>
      <c r="J156" s="398"/>
      <c r="K156" s="12"/>
    </row>
    <row r="157" spans="1:11">
      <c r="A157" s="389" t="s">
        <v>2365</v>
      </c>
      <c r="B157" s="338" t="s">
        <v>1145</v>
      </c>
      <c r="C157" s="1266"/>
      <c r="D157" s="231"/>
      <c r="E157" s="1266">
        <v>30</v>
      </c>
      <c r="F157" s="231">
        <v>30</v>
      </c>
      <c r="G157" s="912">
        <f t="shared" si="8"/>
        <v>30</v>
      </c>
      <c r="H157" s="912">
        <f t="shared" si="9"/>
        <v>30</v>
      </c>
      <c r="I157" s="12"/>
      <c r="J157" s="398"/>
      <c r="K157" s="12"/>
    </row>
    <row r="158" spans="1:11">
      <c r="A158" s="389" t="s">
        <v>4071</v>
      </c>
      <c r="B158" s="338" t="s">
        <v>4072</v>
      </c>
      <c r="C158" s="1266"/>
      <c r="D158" s="231"/>
      <c r="E158" s="1266">
        <v>2</v>
      </c>
      <c r="F158" s="231">
        <v>2</v>
      </c>
      <c r="G158" s="912">
        <f t="shared" si="8"/>
        <v>2</v>
      </c>
      <c r="H158" s="912">
        <f t="shared" si="9"/>
        <v>2</v>
      </c>
      <c r="I158" s="12"/>
      <c r="J158" s="398"/>
      <c r="K158" s="12"/>
    </row>
    <row r="159" spans="1:11">
      <c r="A159" s="389" t="s">
        <v>5996</v>
      </c>
      <c r="B159" s="338" t="s">
        <v>5997</v>
      </c>
      <c r="C159" s="1266"/>
      <c r="D159" s="231"/>
      <c r="E159" s="1266">
        <v>17</v>
      </c>
      <c r="F159" s="231">
        <v>17</v>
      </c>
      <c r="G159" s="912">
        <f t="shared" si="8"/>
        <v>17</v>
      </c>
      <c r="H159" s="912">
        <f t="shared" si="9"/>
        <v>17</v>
      </c>
      <c r="I159" s="12"/>
      <c r="J159" s="398"/>
      <c r="K159" s="12"/>
    </row>
    <row r="160" spans="1:11">
      <c r="A160" s="47" t="s">
        <v>5998</v>
      </c>
      <c r="B160" s="48" t="s">
        <v>5999</v>
      </c>
      <c r="C160" s="1266"/>
      <c r="D160" s="231"/>
      <c r="E160" s="1266">
        <v>1</v>
      </c>
      <c r="F160" s="231">
        <v>1</v>
      </c>
      <c r="G160" s="912">
        <f t="shared" si="8"/>
        <v>1</v>
      </c>
      <c r="H160" s="912">
        <f t="shared" si="9"/>
        <v>1</v>
      </c>
      <c r="I160" s="12"/>
      <c r="J160" s="398"/>
      <c r="K160" s="12"/>
    </row>
    <row r="161" spans="1:11" ht="25.5">
      <c r="A161" s="47" t="s">
        <v>4413</v>
      </c>
      <c r="B161" s="48" t="s">
        <v>3111</v>
      </c>
      <c r="C161" s="1266"/>
      <c r="D161" s="231"/>
      <c r="E161" s="1266">
        <v>148</v>
      </c>
      <c r="F161" s="231">
        <v>148</v>
      </c>
      <c r="G161" s="912">
        <f t="shared" si="8"/>
        <v>148</v>
      </c>
      <c r="H161" s="912">
        <f t="shared" si="9"/>
        <v>148</v>
      </c>
      <c r="I161" s="12"/>
      <c r="J161" s="398"/>
      <c r="K161" s="12"/>
    </row>
    <row r="162" spans="1:11" ht="25.5">
      <c r="A162" s="389" t="s">
        <v>4426</v>
      </c>
      <c r="B162" s="338" t="s">
        <v>4427</v>
      </c>
      <c r="C162" s="1266"/>
      <c r="D162" s="231"/>
      <c r="E162" s="1266"/>
      <c r="F162" s="231"/>
      <c r="G162" s="912">
        <f t="shared" si="8"/>
        <v>0</v>
      </c>
      <c r="H162" s="912">
        <f t="shared" si="9"/>
        <v>0</v>
      </c>
      <c r="I162" s="12"/>
      <c r="J162" s="398"/>
      <c r="K162" s="12"/>
    </row>
    <row r="163" spans="1:11" ht="25.5">
      <c r="A163" s="389" t="s">
        <v>4428</v>
      </c>
      <c r="B163" s="338" t="s">
        <v>3112</v>
      </c>
      <c r="C163" s="1266"/>
      <c r="D163" s="231"/>
      <c r="E163" s="1266">
        <v>100</v>
      </c>
      <c r="F163" s="231">
        <v>100</v>
      </c>
      <c r="G163" s="912">
        <f t="shared" si="8"/>
        <v>100</v>
      </c>
      <c r="H163" s="912">
        <f t="shared" si="9"/>
        <v>100</v>
      </c>
      <c r="I163" s="12"/>
      <c r="J163" s="398"/>
      <c r="K163" s="12"/>
    </row>
    <row r="164" spans="1:11" ht="25.5">
      <c r="A164" s="389" t="s">
        <v>4432</v>
      </c>
      <c r="B164" s="338" t="s">
        <v>3113</v>
      </c>
      <c r="C164" s="1266"/>
      <c r="D164" s="231"/>
      <c r="E164" s="1266">
        <v>14</v>
      </c>
      <c r="F164" s="231">
        <v>14</v>
      </c>
      <c r="G164" s="912">
        <f t="shared" si="8"/>
        <v>14</v>
      </c>
      <c r="H164" s="912">
        <f t="shared" si="9"/>
        <v>14</v>
      </c>
      <c r="I164" s="12"/>
      <c r="J164" s="398"/>
      <c r="K164" s="12"/>
    </row>
    <row r="165" spans="1:11">
      <c r="A165" s="47" t="s">
        <v>2720</v>
      </c>
      <c r="B165" s="48" t="s">
        <v>2721</v>
      </c>
      <c r="C165" s="1266"/>
      <c r="D165" s="231"/>
      <c r="E165" s="1266">
        <v>436</v>
      </c>
      <c r="F165" s="231">
        <v>436</v>
      </c>
      <c r="G165" s="912">
        <f t="shared" si="8"/>
        <v>436</v>
      </c>
      <c r="H165" s="912">
        <f t="shared" si="9"/>
        <v>436</v>
      </c>
      <c r="I165" s="12"/>
      <c r="J165" s="398"/>
      <c r="K165" s="12"/>
    </row>
    <row r="166" spans="1:11">
      <c r="A166" s="389" t="s">
        <v>4534</v>
      </c>
      <c r="B166" s="48" t="s">
        <v>1154</v>
      </c>
      <c r="C166" s="1266"/>
      <c r="D166" s="231"/>
      <c r="E166" s="1266">
        <v>40</v>
      </c>
      <c r="F166" s="231">
        <v>40</v>
      </c>
      <c r="G166" s="912">
        <f t="shared" si="8"/>
        <v>40</v>
      </c>
      <c r="H166" s="912">
        <f t="shared" si="9"/>
        <v>40</v>
      </c>
      <c r="I166" s="12"/>
      <c r="J166" s="398"/>
      <c r="K166" s="12"/>
    </row>
    <row r="167" spans="1:11" ht="25.5">
      <c r="A167" s="47" t="s">
        <v>4535</v>
      </c>
      <c r="B167" s="48" t="s">
        <v>1156</v>
      </c>
      <c r="C167" s="1266"/>
      <c r="D167" s="231"/>
      <c r="E167" s="1266">
        <v>777</v>
      </c>
      <c r="F167" s="231">
        <v>777</v>
      </c>
      <c r="G167" s="912">
        <f t="shared" si="8"/>
        <v>777</v>
      </c>
      <c r="H167" s="912">
        <f t="shared" si="9"/>
        <v>777</v>
      </c>
      <c r="I167" s="12"/>
      <c r="J167" s="398"/>
      <c r="K167" s="12"/>
    </row>
    <row r="168" spans="1:11" ht="25.5">
      <c r="A168" s="47" t="s">
        <v>2309</v>
      </c>
      <c r="B168" s="48" t="s">
        <v>1014</v>
      </c>
      <c r="C168" s="1266"/>
      <c r="D168" s="231"/>
      <c r="E168" s="1266">
        <v>67</v>
      </c>
      <c r="F168" s="231">
        <v>67</v>
      </c>
      <c r="G168" s="912">
        <f t="shared" si="8"/>
        <v>67</v>
      </c>
      <c r="H168" s="912">
        <f t="shared" si="9"/>
        <v>67</v>
      </c>
      <c r="I168" s="12"/>
      <c r="J168" s="398"/>
      <c r="K168" s="12"/>
    </row>
    <row r="169" spans="1:11">
      <c r="A169" s="47" t="s">
        <v>4537</v>
      </c>
      <c r="B169" s="48" t="s">
        <v>3907</v>
      </c>
      <c r="C169" s="1266"/>
      <c r="D169" s="231"/>
      <c r="E169" s="1266"/>
      <c r="F169" s="231"/>
      <c r="G169" s="912">
        <f t="shared" si="8"/>
        <v>0</v>
      </c>
      <c r="H169" s="912">
        <f t="shared" si="9"/>
        <v>0</v>
      </c>
      <c r="I169" s="12"/>
      <c r="J169" s="398"/>
      <c r="K169" s="12"/>
    </row>
    <row r="170" spans="1:11" ht="25.5">
      <c r="A170" s="389" t="s">
        <v>1262</v>
      </c>
      <c r="B170" s="339" t="s">
        <v>3939</v>
      </c>
      <c r="C170" s="1266">
        <v>2</v>
      </c>
      <c r="D170" s="231">
        <v>10</v>
      </c>
      <c r="E170" s="1266"/>
      <c r="F170" s="231"/>
      <c r="G170" s="912">
        <f t="shared" si="8"/>
        <v>2</v>
      </c>
      <c r="H170" s="912">
        <f t="shared" si="9"/>
        <v>10</v>
      </c>
      <c r="I170" s="12"/>
      <c r="J170" s="398"/>
      <c r="K170" s="12"/>
    </row>
    <row r="171" spans="1:11" ht="25.5">
      <c r="A171" s="389" t="s">
        <v>3114</v>
      </c>
      <c r="B171" s="339" t="s">
        <v>3115</v>
      </c>
      <c r="C171" s="1266"/>
      <c r="D171" s="231"/>
      <c r="E171" s="1266"/>
      <c r="F171" s="231"/>
      <c r="G171" s="912">
        <f t="shared" si="8"/>
        <v>0</v>
      </c>
      <c r="H171" s="912">
        <f t="shared" si="9"/>
        <v>0</v>
      </c>
      <c r="I171" s="12"/>
      <c r="J171" s="398"/>
      <c r="K171" s="12"/>
    </row>
    <row r="172" spans="1:11">
      <c r="A172" s="389" t="s">
        <v>3116</v>
      </c>
      <c r="B172" s="339" t="s">
        <v>3117</v>
      </c>
      <c r="C172" s="1266"/>
      <c r="D172" s="231"/>
      <c r="E172" s="1266"/>
      <c r="F172" s="231"/>
      <c r="G172" s="912">
        <f t="shared" ref="G172:G203" si="10">C172+E172</f>
        <v>0</v>
      </c>
      <c r="H172" s="912">
        <f t="shared" ref="H172:H203" si="11">D172+F172</f>
        <v>0</v>
      </c>
      <c r="I172" s="12"/>
      <c r="J172" s="398"/>
      <c r="K172" s="12"/>
    </row>
    <row r="173" spans="1:11">
      <c r="A173" s="389" t="s">
        <v>5338</v>
      </c>
      <c r="B173" s="339" t="s">
        <v>5339</v>
      </c>
      <c r="C173" s="1266"/>
      <c r="D173" s="231"/>
      <c r="E173" s="1266"/>
      <c r="F173" s="231"/>
      <c r="G173" s="912">
        <f t="shared" si="10"/>
        <v>0</v>
      </c>
      <c r="H173" s="912">
        <f t="shared" si="11"/>
        <v>0</v>
      </c>
      <c r="I173" s="12"/>
      <c r="J173" s="398"/>
      <c r="K173" s="12"/>
    </row>
    <row r="174" spans="1:11">
      <c r="A174" s="389" t="s">
        <v>5340</v>
      </c>
      <c r="B174" s="339" t="s">
        <v>5341</v>
      </c>
      <c r="C174" s="1266"/>
      <c r="D174" s="231"/>
      <c r="E174" s="1266"/>
      <c r="F174" s="231"/>
      <c r="G174" s="912">
        <f t="shared" si="10"/>
        <v>0</v>
      </c>
      <c r="H174" s="912">
        <f t="shared" si="11"/>
        <v>0</v>
      </c>
      <c r="I174" s="12"/>
      <c r="J174" s="398"/>
      <c r="K174" s="12"/>
    </row>
    <row r="175" spans="1:11">
      <c r="A175" s="389" t="s">
        <v>5342</v>
      </c>
      <c r="B175" s="339" t="s">
        <v>5343</v>
      </c>
      <c r="C175" s="1266"/>
      <c r="D175" s="231"/>
      <c r="E175" s="1266"/>
      <c r="F175" s="231"/>
      <c r="G175" s="912">
        <f t="shared" si="10"/>
        <v>0</v>
      </c>
      <c r="H175" s="912">
        <f t="shared" si="11"/>
        <v>0</v>
      </c>
      <c r="I175" s="12"/>
      <c r="J175" s="398"/>
      <c r="K175" s="12"/>
    </row>
    <row r="176" spans="1:11" ht="25.5">
      <c r="A176" s="389" t="s">
        <v>5344</v>
      </c>
      <c r="B176" s="339" t="s">
        <v>5345</v>
      </c>
      <c r="C176" s="1266"/>
      <c r="D176" s="231"/>
      <c r="E176" s="1266"/>
      <c r="F176" s="231"/>
      <c r="G176" s="912">
        <f t="shared" si="10"/>
        <v>0</v>
      </c>
      <c r="H176" s="912">
        <f t="shared" si="11"/>
        <v>0</v>
      </c>
      <c r="I176" s="12"/>
      <c r="J176" s="398"/>
      <c r="K176" s="12"/>
    </row>
    <row r="177" spans="1:11">
      <c r="A177" s="389" t="s">
        <v>5346</v>
      </c>
      <c r="B177" s="339" t="s">
        <v>5347</v>
      </c>
      <c r="C177" s="1266"/>
      <c r="D177" s="231"/>
      <c r="E177" s="1266"/>
      <c r="F177" s="231"/>
      <c r="G177" s="912">
        <f t="shared" si="10"/>
        <v>0</v>
      </c>
      <c r="H177" s="912">
        <f t="shared" si="11"/>
        <v>0</v>
      </c>
      <c r="I177" s="12"/>
      <c r="J177" s="398"/>
      <c r="K177" s="12"/>
    </row>
    <row r="178" spans="1:11" ht="25.5">
      <c r="A178" s="389" t="s">
        <v>1264</v>
      </c>
      <c r="B178" s="339" t="s">
        <v>1472</v>
      </c>
      <c r="C178" s="1266"/>
      <c r="D178" s="231"/>
      <c r="E178" s="1266"/>
      <c r="F178" s="231"/>
      <c r="G178" s="912">
        <f t="shared" si="10"/>
        <v>0</v>
      </c>
      <c r="H178" s="912">
        <f t="shared" si="11"/>
        <v>0</v>
      </c>
      <c r="I178" s="12"/>
      <c r="J178" s="398"/>
      <c r="K178" s="12"/>
    </row>
    <row r="179" spans="1:11">
      <c r="A179" s="389" t="s">
        <v>1474</v>
      </c>
      <c r="B179" s="339" t="s">
        <v>1475</v>
      </c>
      <c r="C179" s="1266"/>
      <c r="D179" s="231"/>
      <c r="E179" s="1266"/>
      <c r="F179" s="231"/>
      <c r="G179" s="912">
        <f t="shared" si="10"/>
        <v>0</v>
      </c>
      <c r="H179" s="912">
        <f t="shared" si="11"/>
        <v>0</v>
      </c>
      <c r="I179" s="12"/>
      <c r="J179" s="12"/>
      <c r="K179" s="12"/>
    </row>
    <row r="180" spans="1:11">
      <c r="A180" s="389" t="s">
        <v>118</v>
      </c>
      <c r="B180" s="339" t="s">
        <v>119</v>
      </c>
      <c r="C180" s="1266"/>
      <c r="D180" s="231"/>
      <c r="E180" s="1266"/>
      <c r="F180" s="231"/>
      <c r="G180" s="912">
        <f t="shared" si="10"/>
        <v>0</v>
      </c>
      <c r="H180" s="912">
        <f t="shared" si="11"/>
        <v>0</v>
      </c>
      <c r="I180" s="12"/>
      <c r="J180" s="12"/>
      <c r="K180" s="12"/>
    </row>
    <row r="181" spans="1:11">
      <c r="A181" s="389" t="s">
        <v>120</v>
      </c>
      <c r="B181" s="339" t="s">
        <v>1476</v>
      </c>
      <c r="C181" s="1266"/>
      <c r="D181" s="231"/>
      <c r="E181" s="1266"/>
      <c r="F181" s="231"/>
      <c r="G181" s="912">
        <f t="shared" si="10"/>
        <v>0</v>
      </c>
      <c r="H181" s="912">
        <f t="shared" si="11"/>
        <v>0</v>
      </c>
      <c r="I181" s="12"/>
      <c r="J181" s="12"/>
      <c r="K181" s="12"/>
    </row>
    <row r="182" spans="1:11">
      <c r="A182" s="389" t="s">
        <v>311</v>
      </c>
      <c r="B182" s="339" t="s">
        <v>1477</v>
      </c>
      <c r="C182" s="1266"/>
      <c r="D182" s="231"/>
      <c r="E182" s="1266"/>
      <c r="F182" s="231"/>
      <c r="G182" s="912">
        <f t="shared" si="10"/>
        <v>0</v>
      </c>
      <c r="H182" s="912">
        <f t="shared" si="11"/>
        <v>0</v>
      </c>
      <c r="I182" s="12"/>
      <c r="J182" s="12"/>
      <c r="K182" s="12"/>
    </row>
    <row r="183" spans="1:11" ht="25.5">
      <c r="A183" s="389" t="s">
        <v>1435</v>
      </c>
      <c r="B183" s="339" t="s">
        <v>114</v>
      </c>
      <c r="C183" s="1266"/>
      <c r="D183" s="231"/>
      <c r="E183" s="1266"/>
      <c r="F183" s="231"/>
      <c r="G183" s="912">
        <f t="shared" si="10"/>
        <v>0</v>
      </c>
      <c r="H183" s="912">
        <f t="shared" si="11"/>
        <v>0</v>
      </c>
      <c r="I183" s="12"/>
      <c r="J183" s="12"/>
      <c r="K183" s="12"/>
    </row>
    <row r="184" spans="1:11" ht="25.5">
      <c r="A184" s="389" t="s">
        <v>584</v>
      </c>
      <c r="B184" s="339" t="s">
        <v>1454</v>
      </c>
      <c r="C184" s="1266"/>
      <c r="D184" s="231"/>
      <c r="E184" s="1266">
        <v>1</v>
      </c>
      <c r="F184" s="231">
        <v>1</v>
      </c>
      <c r="G184" s="912">
        <f t="shared" si="10"/>
        <v>1</v>
      </c>
      <c r="H184" s="912">
        <f t="shared" si="11"/>
        <v>1</v>
      </c>
      <c r="I184" s="12"/>
      <c r="J184" s="12"/>
      <c r="K184" s="12"/>
    </row>
    <row r="185" spans="1:11">
      <c r="A185" s="389" t="s">
        <v>19</v>
      </c>
      <c r="B185" s="339" t="s">
        <v>1489</v>
      </c>
      <c r="C185" s="1266"/>
      <c r="D185" s="231"/>
      <c r="E185" s="1266">
        <v>1</v>
      </c>
      <c r="F185" s="231">
        <v>1</v>
      </c>
      <c r="G185" s="912">
        <f t="shared" si="10"/>
        <v>1</v>
      </c>
      <c r="H185" s="912">
        <f t="shared" si="11"/>
        <v>1</v>
      </c>
      <c r="I185" s="12"/>
      <c r="J185" s="12"/>
      <c r="K185" s="12"/>
    </row>
    <row r="186" spans="1:11">
      <c r="A186" s="389" t="s">
        <v>302</v>
      </c>
      <c r="B186" s="339" t="s">
        <v>303</v>
      </c>
      <c r="C186" s="1266"/>
      <c r="D186" s="231"/>
      <c r="E186" s="1266"/>
      <c r="F186" s="231"/>
      <c r="G186" s="912">
        <f t="shared" si="10"/>
        <v>0</v>
      </c>
      <c r="H186" s="912">
        <f t="shared" si="11"/>
        <v>0</v>
      </c>
      <c r="I186" s="12"/>
      <c r="J186" s="12"/>
      <c r="K186" s="12"/>
    </row>
    <row r="187" spans="1:11">
      <c r="A187" s="389" t="s">
        <v>3059</v>
      </c>
      <c r="B187" s="339" t="s">
        <v>1488</v>
      </c>
      <c r="C187" s="1266"/>
      <c r="D187" s="231"/>
      <c r="E187" s="1266"/>
      <c r="F187" s="231"/>
      <c r="G187" s="912">
        <f t="shared" si="10"/>
        <v>0</v>
      </c>
      <c r="H187" s="912">
        <f t="shared" si="11"/>
        <v>0</v>
      </c>
      <c r="I187" s="12"/>
      <c r="J187" s="12"/>
      <c r="K187" s="12"/>
    </row>
    <row r="188" spans="1:11">
      <c r="A188" s="389" t="s">
        <v>4516</v>
      </c>
      <c r="B188" s="339" t="s">
        <v>4517</v>
      </c>
      <c r="C188" s="1266">
        <v>15</v>
      </c>
      <c r="D188" s="231">
        <v>15</v>
      </c>
      <c r="E188" s="1266"/>
      <c r="F188" s="231"/>
      <c r="G188" s="912">
        <f t="shared" si="10"/>
        <v>15</v>
      </c>
      <c r="H188" s="912">
        <f t="shared" si="11"/>
        <v>15</v>
      </c>
      <c r="I188" s="12"/>
      <c r="J188" s="12"/>
      <c r="K188" s="12"/>
    </row>
    <row r="189" spans="1:11" ht="25.5">
      <c r="A189" s="389" t="s">
        <v>3846</v>
      </c>
      <c r="B189" s="339" t="s">
        <v>3193</v>
      </c>
      <c r="C189" s="1266"/>
      <c r="D189" s="231"/>
      <c r="E189" s="1266"/>
      <c r="F189" s="231"/>
      <c r="G189" s="912">
        <f t="shared" si="10"/>
        <v>0</v>
      </c>
      <c r="H189" s="912">
        <f t="shared" si="11"/>
        <v>0</v>
      </c>
      <c r="I189" s="12"/>
      <c r="J189" s="12"/>
      <c r="K189" s="12"/>
    </row>
    <row r="190" spans="1:11">
      <c r="A190" s="389" t="s">
        <v>1282</v>
      </c>
      <c r="B190" s="339" t="s">
        <v>1283</v>
      </c>
      <c r="C190" s="1266">
        <v>20</v>
      </c>
      <c r="D190" s="231">
        <v>20</v>
      </c>
      <c r="E190" s="1266">
        <v>6</v>
      </c>
      <c r="F190" s="231">
        <v>6</v>
      </c>
      <c r="G190" s="912">
        <f t="shared" si="10"/>
        <v>26</v>
      </c>
      <c r="H190" s="912">
        <f t="shared" si="11"/>
        <v>26</v>
      </c>
      <c r="I190" s="12"/>
      <c r="J190" s="12"/>
      <c r="K190" s="12"/>
    </row>
    <row r="191" spans="1:11" ht="25.5">
      <c r="A191" s="389" t="s">
        <v>1278</v>
      </c>
      <c r="B191" s="339" t="s">
        <v>4518</v>
      </c>
      <c r="C191" s="1266">
        <v>15</v>
      </c>
      <c r="D191" s="231">
        <v>15</v>
      </c>
      <c r="E191" s="1266">
        <v>2</v>
      </c>
      <c r="F191" s="231">
        <v>2</v>
      </c>
      <c r="G191" s="912">
        <f t="shared" si="10"/>
        <v>17</v>
      </c>
      <c r="H191" s="912">
        <f t="shared" si="11"/>
        <v>17</v>
      </c>
      <c r="I191" s="12"/>
      <c r="J191" s="12"/>
      <c r="K191" s="12"/>
    </row>
    <row r="192" spans="1:11" ht="25.5">
      <c r="A192" s="389" t="s">
        <v>1349</v>
      </c>
      <c r="B192" s="339" t="s">
        <v>4519</v>
      </c>
      <c r="C192" s="1266"/>
      <c r="D192" s="231"/>
      <c r="E192" s="1266"/>
      <c r="F192" s="231"/>
      <c r="G192" s="912">
        <f t="shared" si="10"/>
        <v>0</v>
      </c>
      <c r="H192" s="912">
        <f t="shared" si="11"/>
        <v>0</v>
      </c>
      <c r="I192" s="12"/>
      <c r="J192" s="12"/>
      <c r="K192" s="12"/>
    </row>
    <row r="193" spans="1:11">
      <c r="A193" s="389" t="s">
        <v>3502</v>
      </c>
      <c r="B193" s="339" t="s">
        <v>3503</v>
      </c>
      <c r="C193" s="1266"/>
      <c r="D193" s="231"/>
      <c r="E193" s="1266"/>
      <c r="F193" s="231"/>
      <c r="G193" s="912">
        <f t="shared" si="10"/>
        <v>0</v>
      </c>
      <c r="H193" s="912">
        <f t="shared" si="11"/>
        <v>0</v>
      </c>
      <c r="I193" s="12"/>
      <c r="J193" s="12"/>
      <c r="K193" s="12"/>
    </row>
    <row r="194" spans="1:11">
      <c r="A194" s="389" t="s">
        <v>3504</v>
      </c>
      <c r="B194" s="339" t="s">
        <v>4520</v>
      </c>
      <c r="C194" s="1266">
        <v>9</v>
      </c>
      <c r="D194" s="231">
        <v>9</v>
      </c>
      <c r="E194" s="1266"/>
      <c r="F194" s="231"/>
      <c r="G194" s="912">
        <f t="shared" si="10"/>
        <v>9</v>
      </c>
      <c r="H194" s="912">
        <f t="shared" si="11"/>
        <v>9</v>
      </c>
      <c r="I194" s="12"/>
      <c r="J194" s="12"/>
      <c r="K194" s="12"/>
    </row>
    <row r="195" spans="1:11">
      <c r="A195" s="389" t="s">
        <v>4521</v>
      </c>
      <c r="B195" s="339" t="s">
        <v>4522</v>
      </c>
      <c r="C195" s="1266"/>
      <c r="D195" s="231"/>
      <c r="E195" s="1266"/>
      <c r="F195" s="231"/>
      <c r="G195" s="912">
        <f t="shared" si="10"/>
        <v>0</v>
      </c>
      <c r="H195" s="912">
        <f t="shared" si="11"/>
        <v>0</v>
      </c>
      <c r="I195" s="12"/>
      <c r="J195" s="12"/>
      <c r="K195" s="12"/>
    </row>
    <row r="196" spans="1:11">
      <c r="A196" s="389" t="s">
        <v>3972</v>
      </c>
      <c r="B196" s="339" t="s">
        <v>4523</v>
      </c>
      <c r="C196" s="1266"/>
      <c r="D196" s="231"/>
      <c r="E196" s="1266"/>
      <c r="F196" s="231"/>
      <c r="G196" s="912">
        <f t="shared" si="10"/>
        <v>0</v>
      </c>
      <c r="H196" s="912">
        <f t="shared" si="11"/>
        <v>0</v>
      </c>
      <c r="I196" s="12"/>
      <c r="J196" s="12"/>
      <c r="K196" s="12"/>
    </row>
    <row r="197" spans="1:11">
      <c r="A197" s="389" t="s">
        <v>2307</v>
      </c>
      <c r="B197" s="339" t="s">
        <v>4524</v>
      </c>
      <c r="C197" s="1266"/>
      <c r="D197" s="231"/>
      <c r="E197" s="1266">
        <v>27</v>
      </c>
      <c r="F197" s="231">
        <v>27</v>
      </c>
      <c r="G197" s="912">
        <f t="shared" si="10"/>
        <v>27</v>
      </c>
      <c r="H197" s="912">
        <f t="shared" si="11"/>
        <v>27</v>
      </c>
      <c r="I197" s="12"/>
      <c r="J197" s="12"/>
      <c r="K197" s="12"/>
    </row>
    <row r="198" spans="1:11">
      <c r="A198" s="50" t="s">
        <v>4877</v>
      </c>
      <c r="B198" s="339" t="s">
        <v>4878</v>
      </c>
      <c r="C198" s="1266">
        <v>2</v>
      </c>
      <c r="D198" s="231">
        <v>2</v>
      </c>
      <c r="E198" s="1266"/>
      <c r="F198" s="231"/>
      <c r="G198" s="912">
        <f t="shared" si="10"/>
        <v>2</v>
      </c>
      <c r="H198" s="912">
        <f t="shared" si="11"/>
        <v>2</v>
      </c>
      <c r="I198" s="12"/>
      <c r="J198" s="12"/>
      <c r="K198" s="12"/>
    </row>
    <row r="199" spans="1:11">
      <c r="A199" s="50" t="s">
        <v>5229</v>
      </c>
      <c r="B199" s="339" t="s">
        <v>3495</v>
      </c>
      <c r="C199" s="1266"/>
      <c r="D199" s="231"/>
      <c r="E199" s="1266"/>
      <c r="F199" s="231"/>
      <c r="G199" s="912">
        <f t="shared" si="10"/>
        <v>0</v>
      </c>
      <c r="H199" s="912">
        <f t="shared" si="11"/>
        <v>0</v>
      </c>
      <c r="I199" s="12"/>
      <c r="J199" s="12"/>
      <c r="K199" s="12"/>
    </row>
    <row r="200" spans="1:11">
      <c r="A200" s="50" t="s">
        <v>4879</v>
      </c>
      <c r="B200" s="339" t="s">
        <v>4880</v>
      </c>
      <c r="C200" s="1266">
        <v>1</v>
      </c>
      <c r="D200" s="231">
        <v>1</v>
      </c>
      <c r="E200" s="1266"/>
      <c r="F200" s="231"/>
      <c r="G200" s="912">
        <f t="shared" si="10"/>
        <v>1</v>
      </c>
      <c r="H200" s="912">
        <f t="shared" si="11"/>
        <v>1</v>
      </c>
      <c r="I200" s="12"/>
      <c r="J200" s="12"/>
      <c r="K200" s="12"/>
    </row>
    <row r="201" spans="1:11">
      <c r="A201" s="50" t="s">
        <v>4881</v>
      </c>
      <c r="B201" s="339" t="s">
        <v>3098</v>
      </c>
      <c r="C201" s="1266"/>
      <c r="D201" s="231"/>
      <c r="E201" s="1266"/>
      <c r="F201" s="231"/>
      <c r="G201" s="912">
        <f t="shared" si="10"/>
        <v>0</v>
      </c>
      <c r="H201" s="912">
        <f t="shared" si="11"/>
        <v>0</v>
      </c>
      <c r="I201" s="12"/>
      <c r="J201" s="12"/>
      <c r="K201" s="12"/>
    </row>
    <row r="202" spans="1:11">
      <c r="A202" s="373" t="s">
        <v>3500</v>
      </c>
      <c r="B202" s="48" t="s">
        <v>3501</v>
      </c>
      <c r="C202" s="1266">
        <v>1</v>
      </c>
      <c r="D202" s="231">
        <v>1</v>
      </c>
      <c r="E202" s="1266"/>
      <c r="F202" s="231"/>
      <c r="G202" s="912">
        <f t="shared" si="10"/>
        <v>1</v>
      </c>
      <c r="H202" s="912">
        <f t="shared" si="11"/>
        <v>1</v>
      </c>
      <c r="I202" s="12"/>
      <c r="J202" s="12"/>
      <c r="K202" s="12"/>
    </row>
    <row r="203" spans="1:11">
      <c r="A203" s="50" t="s">
        <v>712</v>
      </c>
      <c r="B203" s="339" t="s">
        <v>837</v>
      </c>
      <c r="C203" s="1266"/>
      <c r="D203" s="231"/>
      <c r="E203" s="1266">
        <v>46</v>
      </c>
      <c r="F203" s="231">
        <v>46</v>
      </c>
      <c r="G203" s="912">
        <f t="shared" si="10"/>
        <v>46</v>
      </c>
      <c r="H203" s="912">
        <f t="shared" si="11"/>
        <v>46</v>
      </c>
      <c r="I203" s="12"/>
      <c r="J203" s="12"/>
      <c r="K203" s="12"/>
    </row>
    <row r="204" spans="1:11">
      <c r="A204" s="50" t="s">
        <v>3847</v>
      </c>
      <c r="B204" s="339" t="s">
        <v>4508</v>
      </c>
      <c r="C204" s="1266">
        <v>5</v>
      </c>
      <c r="D204" s="231">
        <v>8</v>
      </c>
      <c r="E204" s="1266"/>
      <c r="F204" s="231"/>
      <c r="G204" s="912">
        <f t="shared" ref="G204:G216" si="12">C204+E204</f>
        <v>5</v>
      </c>
      <c r="H204" s="912">
        <f t="shared" ref="H204:H216" si="13">D204+F204</f>
        <v>8</v>
      </c>
      <c r="I204" s="12"/>
      <c r="J204" s="12"/>
      <c r="K204" s="12"/>
    </row>
    <row r="205" spans="1:11" ht="25.5">
      <c r="A205" s="50" t="s">
        <v>4005</v>
      </c>
      <c r="B205" s="339" t="s">
        <v>5050</v>
      </c>
      <c r="C205" s="1266"/>
      <c r="D205" s="231"/>
      <c r="E205" s="1266">
        <v>1</v>
      </c>
      <c r="F205" s="231">
        <v>1</v>
      </c>
      <c r="G205" s="912">
        <f t="shared" si="12"/>
        <v>1</v>
      </c>
      <c r="H205" s="912">
        <f t="shared" si="13"/>
        <v>1</v>
      </c>
      <c r="I205" s="12"/>
      <c r="J205" s="12"/>
      <c r="K205" s="12"/>
    </row>
    <row r="206" spans="1:11">
      <c r="A206" s="50" t="s">
        <v>6000</v>
      </c>
      <c r="B206" s="339" t="s">
        <v>6001</v>
      </c>
      <c r="C206" s="1266"/>
      <c r="D206" s="231"/>
      <c r="E206" s="1266">
        <v>5</v>
      </c>
      <c r="F206" s="231">
        <v>5</v>
      </c>
      <c r="G206" s="912">
        <f t="shared" si="12"/>
        <v>5</v>
      </c>
      <c r="H206" s="912">
        <f t="shared" si="13"/>
        <v>5</v>
      </c>
      <c r="I206" s="12"/>
      <c r="J206" s="12"/>
      <c r="K206" s="12"/>
    </row>
    <row r="207" spans="1:11">
      <c r="A207" s="247" t="s">
        <v>1481</v>
      </c>
      <c r="B207" s="339" t="s">
        <v>1480</v>
      </c>
      <c r="C207" s="1266"/>
      <c r="D207" s="897"/>
      <c r="E207" s="232"/>
      <c r="F207" s="232"/>
      <c r="G207" s="912">
        <f t="shared" si="12"/>
        <v>0</v>
      </c>
      <c r="H207" s="912">
        <f t="shared" si="13"/>
        <v>0</v>
      </c>
      <c r="I207" s="12"/>
      <c r="J207" s="12"/>
      <c r="K207" s="12"/>
    </row>
    <row r="208" spans="1:11" ht="25.5">
      <c r="A208" s="247" t="s">
        <v>2458</v>
      </c>
      <c r="B208" s="339" t="s">
        <v>7003</v>
      </c>
      <c r="C208" s="1266"/>
      <c r="D208" s="897"/>
      <c r="E208" s="232"/>
      <c r="F208" s="232"/>
      <c r="G208" s="912">
        <f t="shared" si="12"/>
        <v>0</v>
      </c>
      <c r="H208" s="912">
        <f t="shared" si="13"/>
        <v>0</v>
      </c>
      <c r="I208" s="12"/>
      <c r="J208" s="12"/>
      <c r="K208" s="12"/>
    </row>
    <row r="209" spans="1:11">
      <c r="A209" s="247" t="s">
        <v>1108</v>
      </c>
      <c r="B209" s="339" t="s">
        <v>1109</v>
      </c>
      <c r="C209" s="1266"/>
      <c r="D209" s="897"/>
      <c r="E209" s="232">
        <v>5</v>
      </c>
      <c r="F209" s="232">
        <v>5</v>
      </c>
      <c r="G209" s="912">
        <f t="shared" si="12"/>
        <v>5</v>
      </c>
      <c r="H209" s="912">
        <f t="shared" si="13"/>
        <v>5</v>
      </c>
      <c r="I209" s="12"/>
      <c r="J209" s="12"/>
      <c r="K209" s="12"/>
    </row>
    <row r="210" spans="1:11">
      <c r="A210" s="47" t="s">
        <v>7657</v>
      </c>
      <c r="B210" s="339" t="s">
        <v>7401</v>
      </c>
      <c r="C210" s="1266">
        <v>1</v>
      </c>
      <c r="D210" s="1127">
        <v>4</v>
      </c>
      <c r="E210" s="232"/>
      <c r="F210" s="232"/>
      <c r="G210" s="1126">
        <f t="shared" si="12"/>
        <v>1</v>
      </c>
      <c r="H210" s="1126">
        <f t="shared" si="13"/>
        <v>4</v>
      </c>
      <c r="I210" s="12"/>
      <c r="J210" s="12"/>
      <c r="K210" s="12"/>
    </row>
    <row r="211" spans="1:11" ht="25.5">
      <c r="A211" s="47" t="s">
        <v>3496</v>
      </c>
      <c r="B211" s="48" t="s">
        <v>3497</v>
      </c>
      <c r="C211" s="1266">
        <v>1</v>
      </c>
      <c r="D211" s="1127">
        <v>1</v>
      </c>
      <c r="E211" s="232"/>
      <c r="F211" s="232"/>
      <c r="G211" s="1126">
        <f t="shared" si="12"/>
        <v>1</v>
      </c>
      <c r="H211" s="1126">
        <f t="shared" si="13"/>
        <v>1</v>
      </c>
      <c r="I211" s="12"/>
      <c r="J211" s="12"/>
      <c r="K211" s="12"/>
    </row>
    <row r="212" spans="1:11">
      <c r="A212" s="47" t="s">
        <v>7656</v>
      </c>
      <c r="B212" s="48" t="s">
        <v>7658</v>
      </c>
      <c r="C212" s="1266">
        <v>1</v>
      </c>
      <c r="D212" s="1192">
        <v>2</v>
      </c>
      <c r="E212" s="232"/>
      <c r="F212" s="232"/>
      <c r="G212" s="1191">
        <f t="shared" si="12"/>
        <v>1</v>
      </c>
      <c r="H212" s="1191">
        <f t="shared" si="13"/>
        <v>2</v>
      </c>
      <c r="I212" s="12"/>
      <c r="J212" s="12"/>
      <c r="K212" s="12"/>
    </row>
    <row r="213" spans="1:11">
      <c r="A213" s="47" t="s">
        <v>5266</v>
      </c>
      <c r="B213" s="48" t="s">
        <v>7659</v>
      </c>
      <c r="C213" s="1266">
        <v>1</v>
      </c>
      <c r="D213" s="1192">
        <v>5</v>
      </c>
      <c r="E213" s="232"/>
      <c r="F213" s="232"/>
      <c r="G213" s="1191">
        <f t="shared" si="12"/>
        <v>1</v>
      </c>
      <c r="H213" s="1191">
        <f t="shared" si="13"/>
        <v>5</v>
      </c>
      <c r="I213" s="12"/>
      <c r="J213" s="12"/>
      <c r="K213" s="12"/>
    </row>
    <row r="214" spans="1:11">
      <c r="A214" s="47"/>
      <c r="B214" s="48"/>
      <c r="C214" s="1266"/>
      <c r="D214" s="1192"/>
      <c r="E214" s="232"/>
      <c r="F214" s="232"/>
      <c r="G214" s="1191">
        <f t="shared" si="12"/>
        <v>0</v>
      </c>
      <c r="H214" s="1191">
        <f t="shared" si="13"/>
        <v>0</v>
      </c>
      <c r="I214" s="12"/>
      <c r="J214" s="12"/>
      <c r="K214" s="12"/>
    </row>
    <row r="215" spans="1:11">
      <c r="A215" s="47"/>
      <c r="B215" s="48"/>
      <c r="C215" s="1266"/>
      <c r="D215" s="1192"/>
      <c r="E215" s="232"/>
      <c r="F215" s="232"/>
      <c r="G215" s="1191">
        <f t="shared" si="12"/>
        <v>0</v>
      </c>
      <c r="H215" s="1191">
        <f t="shared" si="13"/>
        <v>0</v>
      </c>
      <c r="I215" s="12"/>
      <c r="J215" s="12"/>
      <c r="K215" s="12"/>
    </row>
    <row r="216" spans="1:11" ht="14.25">
      <c r="A216" s="340" t="s">
        <v>3974</v>
      </c>
      <c r="B216" s="253"/>
      <c r="C216" s="1104">
        <f>SUM(C108:C215)</f>
        <v>8068</v>
      </c>
      <c r="D216" s="336">
        <f>SUM(D108:D215)</f>
        <v>8094</v>
      </c>
      <c r="E216" s="1104">
        <f>SUM(E108:E215)</f>
        <v>11384</v>
      </c>
      <c r="F216" s="336">
        <f>SUM(F108:F215)</f>
        <v>11384</v>
      </c>
      <c r="G216" s="912">
        <f t="shared" si="12"/>
        <v>19452</v>
      </c>
      <c r="H216" s="912">
        <f t="shared" si="13"/>
        <v>19478</v>
      </c>
      <c r="I216" s="12"/>
      <c r="J216" s="12"/>
      <c r="K216" s="12"/>
    </row>
    <row r="217" spans="1:11" ht="16.5" customHeight="1">
      <c r="A217" s="50"/>
      <c r="B217" s="339"/>
      <c r="C217" s="1266"/>
      <c r="D217" s="231"/>
      <c r="E217" s="164"/>
      <c r="F217" s="164"/>
      <c r="G217" s="164"/>
      <c r="H217" s="164"/>
      <c r="I217" s="12"/>
      <c r="J217" s="12"/>
      <c r="K217" s="12"/>
    </row>
    <row r="218" spans="1:11" ht="15">
      <c r="A218" s="341" t="s">
        <v>3978</v>
      </c>
      <c r="B218" s="243" t="s">
        <v>3979</v>
      </c>
      <c r="C218" s="1196"/>
      <c r="D218" s="98"/>
      <c r="E218" s="164"/>
      <c r="F218" s="164"/>
      <c r="G218" s="146">
        <f t="shared" ref="G218:G230" si="14">C218+E218</f>
        <v>0</v>
      </c>
      <c r="H218" s="146">
        <f t="shared" ref="H218:H230" si="15">D218+F218</f>
        <v>0</v>
      </c>
      <c r="I218" s="12"/>
      <c r="J218" s="12"/>
      <c r="K218" s="12"/>
    </row>
    <row r="219" spans="1:11" ht="15">
      <c r="A219" s="341" t="s">
        <v>3980</v>
      </c>
      <c r="B219" s="243" t="s">
        <v>3981</v>
      </c>
      <c r="C219" s="1196"/>
      <c r="D219" s="98"/>
      <c r="E219" s="164"/>
      <c r="F219" s="164"/>
      <c r="G219" s="146">
        <f t="shared" si="14"/>
        <v>0</v>
      </c>
      <c r="H219" s="146">
        <f t="shared" si="15"/>
        <v>0</v>
      </c>
      <c r="I219" s="12"/>
      <c r="J219" s="12"/>
      <c r="K219" s="12"/>
    </row>
    <row r="220" spans="1:11" ht="12" customHeight="1">
      <c r="A220" s="341" t="s">
        <v>4477</v>
      </c>
      <c r="B220" s="243" t="s">
        <v>3982</v>
      </c>
      <c r="C220" s="1196"/>
      <c r="D220" s="98"/>
      <c r="E220" s="164"/>
      <c r="F220" s="164"/>
      <c r="G220" s="146">
        <f t="shared" si="14"/>
        <v>0</v>
      </c>
      <c r="H220" s="146">
        <f t="shared" si="15"/>
        <v>0</v>
      </c>
      <c r="I220" s="12"/>
      <c r="J220" s="12"/>
      <c r="K220" s="12"/>
    </row>
    <row r="221" spans="1:11" ht="15">
      <c r="A221" s="341" t="s">
        <v>3983</v>
      </c>
      <c r="B221" s="243" t="s">
        <v>3984</v>
      </c>
      <c r="C221" s="1196"/>
      <c r="D221" s="98"/>
      <c r="E221" s="164"/>
      <c r="F221" s="164"/>
      <c r="G221" s="146">
        <f t="shared" si="14"/>
        <v>0</v>
      </c>
      <c r="H221" s="146">
        <f t="shared" si="15"/>
        <v>0</v>
      </c>
      <c r="I221" s="12"/>
      <c r="J221" s="12"/>
      <c r="K221" s="12"/>
    </row>
    <row r="222" spans="1:11" ht="12.75" customHeight="1">
      <c r="A222" s="341" t="s">
        <v>3985</v>
      </c>
      <c r="B222" s="243" t="s">
        <v>3986</v>
      </c>
      <c r="C222" s="1196"/>
      <c r="D222" s="98"/>
      <c r="E222" s="164"/>
      <c r="F222" s="164"/>
      <c r="G222" s="146">
        <f t="shared" si="14"/>
        <v>0</v>
      </c>
      <c r="H222" s="146">
        <f t="shared" si="15"/>
        <v>0</v>
      </c>
      <c r="I222" s="12"/>
      <c r="J222" s="12"/>
      <c r="K222" s="12"/>
    </row>
    <row r="223" spans="1:11" ht="12.75" customHeight="1">
      <c r="A223" s="341" t="s">
        <v>3987</v>
      </c>
      <c r="B223" s="243" t="s">
        <v>3988</v>
      </c>
      <c r="C223" s="1196"/>
      <c r="D223" s="98"/>
      <c r="E223" s="164"/>
      <c r="F223" s="164"/>
      <c r="G223" s="146">
        <f t="shared" si="14"/>
        <v>0</v>
      </c>
      <c r="H223" s="146">
        <f t="shared" si="15"/>
        <v>0</v>
      </c>
      <c r="K223" s="12"/>
    </row>
    <row r="224" spans="1:11" ht="14.25" customHeight="1">
      <c r="A224" s="341" t="s">
        <v>3989</v>
      </c>
      <c r="B224" s="243" t="s">
        <v>3990</v>
      </c>
      <c r="C224" s="1196"/>
      <c r="D224" s="98"/>
      <c r="E224" s="164"/>
      <c r="F224" s="164"/>
      <c r="G224" s="146">
        <f t="shared" si="14"/>
        <v>0</v>
      </c>
      <c r="H224" s="146">
        <f t="shared" si="15"/>
        <v>0</v>
      </c>
      <c r="K224" s="12"/>
    </row>
    <row r="225" spans="1:11" ht="15.75" customHeight="1">
      <c r="A225" s="341" t="s">
        <v>3991</v>
      </c>
      <c r="B225" s="243" t="s">
        <v>3992</v>
      </c>
      <c r="C225" s="1196"/>
      <c r="D225" s="98"/>
      <c r="E225" s="164"/>
      <c r="F225" s="164"/>
      <c r="G225" s="146">
        <f t="shared" si="14"/>
        <v>0</v>
      </c>
      <c r="H225" s="146">
        <f t="shared" si="15"/>
        <v>0</v>
      </c>
      <c r="K225" s="12"/>
    </row>
    <row r="226" spans="1:11" ht="12" customHeight="1">
      <c r="A226" s="341" t="s">
        <v>3993</v>
      </c>
      <c r="B226" s="243" t="s">
        <v>3994</v>
      </c>
      <c r="C226" s="1196"/>
      <c r="D226" s="98"/>
      <c r="E226" s="164"/>
      <c r="F226" s="164"/>
      <c r="G226" s="146">
        <f t="shared" si="14"/>
        <v>0</v>
      </c>
      <c r="H226" s="146">
        <f t="shared" si="15"/>
        <v>0</v>
      </c>
    </row>
    <row r="227" spans="1:11" ht="15.75" customHeight="1">
      <c r="A227" s="341" t="s">
        <v>3995</v>
      </c>
      <c r="B227" s="243" t="s">
        <v>3996</v>
      </c>
      <c r="C227" s="1196"/>
      <c r="D227" s="98"/>
      <c r="E227" s="164"/>
      <c r="F227" s="164"/>
      <c r="G227" s="146">
        <f t="shared" si="14"/>
        <v>0</v>
      </c>
      <c r="H227" s="146">
        <f t="shared" si="15"/>
        <v>0</v>
      </c>
    </row>
    <row r="228" spans="1:11" ht="20.25" customHeight="1">
      <c r="A228" s="341" t="s">
        <v>3997</v>
      </c>
      <c r="B228" s="243" t="s">
        <v>3998</v>
      </c>
      <c r="C228" s="1196"/>
      <c r="D228" s="98"/>
      <c r="E228" s="164"/>
      <c r="F228" s="164"/>
      <c r="G228" s="146">
        <f t="shared" si="14"/>
        <v>0</v>
      </c>
      <c r="H228" s="146">
        <f t="shared" si="15"/>
        <v>0</v>
      </c>
    </row>
    <row r="229" spans="1:11">
      <c r="A229" s="342" t="s">
        <v>3999</v>
      </c>
      <c r="B229" s="344"/>
      <c r="C229" s="345"/>
      <c r="D229" s="345"/>
      <c r="E229" s="167"/>
      <c r="F229" s="167"/>
      <c r="G229" s="146">
        <f t="shared" si="14"/>
        <v>0</v>
      </c>
      <c r="H229" s="146">
        <f t="shared" si="15"/>
        <v>0</v>
      </c>
    </row>
    <row r="230" spans="1:11" ht="14.25">
      <c r="A230" s="401" t="s">
        <v>4000</v>
      </c>
      <c r="B230" s="402"/>
      <c r="C230" s="237">
        <f>SUM(C106+C216)</f>
        <v>8250</v>
      </c>
      <c r="D230" s="237">
        <f>SUM(D106+D216)</f>
        <v>8283</v>
      </c>
      <c r="E230" s="237">
        <f>SUM(E106+E216)</f>
        <v>11543</v>
      </c>
      <c r="F230" s="237">
        <f>SUM(F106+F216)</f>
        <v>11604</v>
      </c>
      <c r="G230" s="397">
        <f t="shared" si="14"/>
        <v>19793</v>
      </c>
      <c r="H230" s="397">
        <f t="shared" si="15"/>
        <v>19887</v>
      </c>
    </row>
    <row r="231" spans="1:11">
      <c r="A231" s="1448" t="s">
        <v>4001</v>
      </c>
      <c r="B231" s="1448"/>
      <c r="C231" s="1448"/>
      <c r="D231" s="1448"/>
      <c r="E231" s="1448"/>
      <c r="F231" s="1448"/>
      <c r="G231" s="1448"/>
      <c r="H231" s="1489"/>
    </row>
    <row r="232" spans="1:11" ht="40.5" customHeight="1">
      <c r="A232" s="1448" t="s">
        <v>4050</v>
      </c>
      <c r="B232" s="1448"/>
      <c r="C232" s="1448"/>
      <c r="D232" s="1448"/>
      <c r="E232" s="1448"/>
      <c r="F232" s="1448"/>
      <c r="G232" s="1448"/>
      <c r="H232" s="1489"/>
    </row>
    <row r="233" spans="1:11" ht="15">
      <c r="A233" s="6"/>
      <c r="B233" s="350"/>
      <c r="C233" s="350"/>
      <c r="D233" s="350"/>
      <c r="E233" s="19"/>
      <c r="F233" s="19"/>
      <c r="G233" s="19"/>
      <c r="H233" s="19"/>
    </row>
    <row r="234" spans="1:11">
      <c r="A234" s="267"/>
      <c r="B234" s="267"/>
      <c r="C234" s="267"/>
      <c r="D234" s="267"/>
      <c r="E234" s="267"/>
      <c r="F234" s="267"/>
    </row>
    <row r="235" spans="1:11">
      <c r="A235" s="267"/>
      <c r="B235" s="267"/>
      <c r="C235" s="267"/>
      <c r="D235" s="267"/>
      <c r="E235" s="267"/>
      <c r="F235" s="267"/>
    </row>
  </sheetData>
  <mergeCells count="8">
    <mergeCell ref="C2:D2"/>
    <mergeCell ref="C7:D7"/>
    <mergeCell ref="E7:F7"/>
    <mergeCell ref="G7:H7"/>
    <mergeCell ref="A232:H232"/>
    <mergeCell ref="A7:A8"/>
    <mergeCell ref="B7:B8"/>
    <mergeCell ref="A231:H231"/>
  </mergeCells>
  <phoneticPr fontId="42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4"/>
  <sheetViews>
    <sheetView topLeftCell="A54" workbookViewId="0">
      <selection activeCell="A67" sqref="A67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5703125" style="11" customWidth="1"/>
    <col min="5" max="6" width="8.28515625" style="11" customWidth="1"/>
    <col min="7" max="7" width="9.85546875" style="11" customWidth="1"/>
    <col min="8" max="16384" width="9.140625" style="11"/>
  </cols>
  <sheetData>
    <row r="1" spans="1:10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10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10">
      <c r="A3" s="100"/>
      <c r="B3" s="101"/>
      <c r="C3" s="1118" t="s">
        <v>7801</v>
      </c>
      <c r="D3" s="921"/>
      <c r="E3" s="102"/>
      <c r="F3" s="102"/>
      <c r="G3" s="102"/>
      <c r="H3" s="102"/>
    </row>
    <row r="4" spans="1:10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10" ht="15.75">
      <c r="A5" s="100"/>
      <c r="B5" s="101" t="s">
        <v>4077</v>
      </c>
      <c r="C5" s="227" t="s">
        <v>4097</v>
      </c>
      <c r="D5" s="228"/>
      <c r="E5" s="228"/>
      <c r="F5" s="228"/>
      <c r="G5" s="70"/>
      <c r="H5" s="70"/>
    </row>
    <row r="6" spans="1:10" ht="15.75">
      <c r="A6" s="273"/>
      <c r="B6" s="273"/>
      <c r="C6" s="273" t="s">
        <v>67</v>
      </c>
      <c r="D6" s="273"/>
      <c r="E6" s="273"/>
      <c r="F6" s="273"/>
      <c r="G6" s="273"/>
      <c r="H6" s="273"/>
    </row>
    <row r="7" spans="1:10" ht="20.2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10" ht="35.25" customHeight="1" thickBot="1">
      <c r="A8" s="1452"/>
      <c r="B8" s="1452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10" ht="37.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10" ht="30.75" customHeight="1">
      <c r="A10" s="47" t="s">
        <v>1262</v>
      </c>
      <c r="B10" s="48" t="s">
        <v>1263</v>
      </c>
      <c r="C10" s="231"/>
      <c r="D10" s="231"/>
      <c r="E10" s="1196"/>
      <c r="F10" s="98"/>
      <c r="G10" s="899">
        <f t="shared" ref="G10:G41" si="0">C10+E10</f>
        <v>0</v>
      </c>
      <c r="H10" s="899">
        <f t="shared" ref="H10:H41" si="1">D10+F10</f>
        <v>0</v>
      </c>
      <c r="I10" s="12"/>
      <c r="J10" s="153"/>
    </row>
    <row r="11" spans="1:10" ht="25.5" customHeight="1">
      <c r="A11" s="47" t="s">
        <v>5348</v>
      </c>
      <c r="B11" s="48" t="s">
        <v>5349</v>
      </c>
      <c r="C11" s="231"/>
      <c r="D11" s="231"/>
      <c r="E11" s="1196"/>
      <c r="F11" s="98"/>
      <c r="G11" s="899">
        <f t="shared" si="0"/>
        <v>0</v>
      </c>
      <c r="H11" s="899">
        <f t="shared" si="1"/>
        <v>0</v>
      </c>
      <c r="I11" s="12"/>
      <c r="J11" s="153"/>
    </row>
    <row r="12" spans="1:10" ht="15" customHeight="1">
      <c r="A12" s="47" t="s">
        <v>1282</v>
      </c>
      <c r="B12" s="48" t="s">
        <v>1283</v>
      </c>
      <c r="C12" s="231"/>
      <c r="D12" s="231"/>
      <c r="E12" s="1196"/>
      <c r="F12" s="98"/>
      <c r="G12" s="899">
        <f t="shared" si="0"/>
        <v>0</v>
      </c>
      <c r="H12" s="899">
        <f t="shared" si="1"/>
        <v>0</v>
      </c>
      <c r="I12" s="12"/>
      <c r="J12" s="153"/>
    </row>
    <row r="13" spans="1:10" ht="27" customHeight="1">
      <c r="A13" s="47" t="s">
        <v>5350</v>
      </c>
      <c r="B13" s="48" t="s">
        <v>3120</v>
      </c>
      <c r="C13" s="231"/>
      <c r="D13" s="231"/>
      <c r="E13" s="1196"/>
      <c r="F13" s="98"/>
      <c r="G13" s="899">
        <f t="shared" si="0"/>
        <v>0</v>
      </c>
      <c r="H13" s="899">
        <f t="shared" si="1"/>
        <v>0</v>
      </c>
      <c r="I13" s="12"/>
      <c r="J13" s="153"/>
    </row>
    <row r="14" spans="1:10" ht="15" customHeight="1">
      <c r="A14" s="47" t="s">
        <v>1378</v>
      </c>
      <c r="B14" s="48" t="s">
        <v>1379</v>
      </c>
      <c r="C14" s="231"/>
      <c r="D14" s="231"/>
      <c r="E14" s="1196"/>
      <c r="F14" s="98"/>
      <c r="G14" s="899">
        <f t="shared" si="0"/>
        <v>0</v>
      </c>
      <c r="H14" s="899">
        <f t="shared" si="1"/>
        <v>0</v>
      </c>
      <c r="I14" s="12"/>
      <c r="J14" s="153"/>
    </row>
    <row r="15" spans="1:10" ht="21.75" customHeight="1">
      <c r="A15" s="47" t="s">
        <v>3128</v>
      </c>
      <c r="B15" s="48" t="s">
        <v>3129</v>
      </c>
      <c r="C15" s="98"/>
      <c r="D15" s="98"/>
      <c r="E15" s="1266">
        <v>53</v>
      </c>
      <c r="F15" s="231">
        <v>53</v>
      </c>
      <c r="G15" s="899">
        <f t="shared" si="0"/>
        <v>53</v>
      </c>
      <c r="H15" s="899">
        <f t="shared" si="1"/>
        <v>53</v>
      </c>
      <c r="I15" s="12"/>
      <c r="J15" s="398"/>
    </row>
    <row r="16" spans="1:10" ht="25.5">
      <c r="A16" s="47" t="s">
        <v>3130</v>
      </c>
      <c r="B16" s="48" t="s">
        <v>3131</v>
      </c>
      <c r="C16" s="98"/>
      <c r="D16" s="98"/>
      <c r="E16" s="1266"/>
      <c r="F16" s="231"/>
      <c r="G16" s="899">
        <f t="shared" si="0"/>
        <v>0</v>
      </c>
      <c r="H16" s="899">
        <f t="shared" si="1"/>
        <v>0</v>
      </c>
      <c r="I16" s="12"/>
      <c r="J16" s="398"/>
    </row>
    <row r="17" spans="1:10" ht="25.5">
      <c r="A17" s="47" t="s">
        <v>3132</v>
      </c>
      <c r="B17" s="48" t="s">
        <v>3133</v>
      </c>
      <c r="C17" s="98"/>
      <c r="D17" s="98"/>
      <c r="E17" s="1266">
        <v>1</v>
      </c>
      <c r="F17" s="231">
        <v>1</v>
      </c>
      <c r="G17" s="899">
        <f t="shared" si="0"/>
        <v>1</v>
      </c>
      <c r="H17" s="899">
        <f t="shared" si="1"/>
        <v>1</v>
      </c>
      <c r="I17" s="12"/>
      <c r="J17" s="398"/>
    </row>
    <row r="18" spans="1:10" ht="25.5">
      <c r="A18" s="47" t="s">
        <v>3134</v>
      </c>
      <c r="B18" s="48" t="s">
        <v>3135</v>
      </c>
      <c r="C18" s="98"/>
      <c r="D18" s="98"/>
      <c r="E18" s="1266">
        <v>2</v>
      </c>
      <c r="F18" s="231">
        <v>2</v>
      </c>
      <c r="G18" s="899">
        <f t="shared" si="0"/>
        <v>2</v>
      </c>
      <c r="H18" s="899">
        <f t="shared" si="1"/>
        <v>2</v>
      </c>
      <c r="I18" s="12"/>
      <c r="J18" s="398"/>
    </row>
    <row r="19" spans="1:10">
      <c r="A19" s="47" t="s">
        <v>3136</v>
      </c>
      <c r="B19" s="48" t="s">
        <v>3137</v>
      </c>
      <c r="C19" s="98"/>
      <c r="D19" s="98"/>
      <c r="E19" s="1266"/>
      <c r="F19" s="231"/>
      <c r="G19" s="899">
        <f t="shared" si="0"/>
        <v>0</v>
      </c>
      <c r="H19" s="899">
        <f t="shared" si="1"/>
        <v>0</v>
      </c>
      <c r="I19" s="12"/>
      <c r="J19" s="398"/>
    </row>
    <row r="20" spans="1:10" ht="25.5">
      <c r="A20" s="415" t="s">
        <v>3139</v>
      </c>
      <c r="B20" s="333" t="s">
        <v>3140</v>
      </c>
      <c r="C20" s="98"/>
      <c r="D20" s="98"/>
      <c r="E20" s="1266">
        <v>50</v>
      </c>
      <c r="F20" s="231">
        <v>50</v>
      </c>
      <c r="G20" s="899">
        <f t="shared" si="0"/>
        <v>50</v>
      </c>
      <c r="H20" s="899">
        <f t="shared" si="1"/>
        <v>50</v>
      </c>
      <c r="I20" s="12"/>
      <c r="J20" s="398"/>
    </row>
    <row r="21" spans="1:10">
      <c r="A21" s="47" t="s">
        <v>3141</v>
      </c>
      <c r="B21" s="48" t="s">
        <v>3056</v>
      </c>
      <c r="C21" s="98"/>
      <c r="D21" s="98"/>
      <c r="E21" s="1266">
        <v>24</v>
      </c>
      <c r="F21" s="231">
        <v>30</v>
      </c>
      <c r="G21" s="899">
        <f t="shared" si="0"/>
        <v>24</v>
      </c>
      <c r="H21" s="899">
        <f t="shared" si="1"/>
        <v>30</v>
      </c>
      <c r="I21" s="12"/>
      <c r="J21" s="398"/>
    </row>
    <row r="22" spans="1:10" ht="25.5">
      <c r="A22" s="47" t="s">
        <v>3146</v>
      </c>
      <c r="B22" s="48" t="s">
        <v>3147</v>
      </c>
      <c r="C22" s="98"/>
      <c r="D22" s="98"/>
      <c r="E22" s="1266">
        <v>2</v>
      </c>
      <c r="F22" s="231">
        <v>2</v>
      </c>
      <c r="G22" s="899">
        <f t="shared" si="0"/>
        <v>2</v>
      </c>
      <c r="H22" s="899">
        <f t="shared" si="1"/>
        <v>2</v>
      </c>
      <c r="I22" s="12"/>
      <c r="J22" s="398"/>
    </row>
    <row r="23" spans="1:10">
      <c r="A23" s="47" t="s">
        <v>3151</v>
      </c>
      <c r="B23" s="48" t="s">
        <v>3152</v>
      </c>
      <c r="C23" s="98"/>
      <c r="D23" s="98"/>
      <c r="E23" s="1266"/>
      <c r="F23" s="231"/>
      <c r="G23" s="899">
        <f t="shared" si="0"/>
        <v>0</v>
      </c>
      <c r="H23" s="899">
        <f t="shared" si="1"/>
        <v>0</v>
      </c>
      <c r="I23" s="12"/>
      <c r="J23" s="398"/>
    </row>
    <row r="24" spans="1:10">
      <c r="A24" s="47" t="s">
        <v>1395</v>
      </c>
      <c r="B24" s="48" t="s">
        <v>3153</v>
      </c>
      <c r="C24" s="231"/>
      <c r="D24" s="231"/>
      <c r="E24" s="1196"/>
      <c r="F24" s="98"/>
      <c r="G24" s="899">
        <f t="shared" si="0"/>
        <v>0</v>
      </c>
      <c r="H24" s="899">
        <f t="shared" si="1"/>
        <v>0</v>
      </c>
      <c r="I24" s="12"/>
      <c r="J24" s="153"/>
    </row>
    <row r="25" spans="1:10" ht="25.5">
      <c r="A25" s="47" t="s">
        <v>3154</v>
      </c>
      <c r="B25" s="48" t="s">
        <v>3155</v>
      </c>
      <c r="C25" s="231"/>
      <c r="D25" s="231"/>
      <c r="E25" s="1196"/>
      <c r="F25" s="98"/>
      <c r="G25" s="899">
        <f t="shared" si="0"/>
        <v>0</v>
      </c>
      <c r="H25" s="899">
        <f t="shared" si="1"/>
        <v>0</v>
      </c>
      <c r="I25" s="12"/>
      <c r="J25" s="153"/>
    </row>
    <row r="26" spans="1:10" ht="25.5">
      <c r="A26" s="47" t="s">
        <v>1346</v>
      </c>
      <c r="B26" s="48" t="s">
        <v>3156</v>
      </c>
      <c r="C26" s="231"/>
      <c r="D26" s="231"/>
      <c r="E26" s="1196"/>
      <c r="F26" s="98"/>
      <c r="G26" s="899">
        <f t="shared" si="0"/>
        <v>0</v>
      </c>
      <c r="H26" s="899">
        <f t="shared" si="1"/>
        <v>0</v>
      </c>
      <c r="I26" s="12"/>
      <c r="J26" s="153"/>
    </row>
    <row r="27" spans="1:10" ht="25.5">
      <c r="A27" s="47" t="s">
        <v>3157</v>
      </c>
      <c r="B27" s="48" t="s">
        <v>3158</v>
      </c>
      <c r="C27" s="231"/>
      <c r="D27" s="231"/>
      <c r="E27" s="1196"/>
      <c r="F27" s="98"/>
      <c r="G27" s="899">
        <f t="shared" si="0"/>
        <v>0</v>
      </c>
      <c r="H27" s="899">
        <f t="shared" si="1"/>
        <v>0</v>
      </c>
      <c r="I27" s="12"/>
      <c r="J27" s="153"/>
    </row>
    <row r="28" spans="1:10" ht="38.25">
      <c r="A28" s="47" t="s">
        <v>3161</v>
      </c>
      <c r="B28" s="48" t="s">
        <v>3162</v>
      </c>
      <c r="C28" s="98"/>
      <c r="D28" s="98"/>
      <c r="E28" s="164"/>
      <c r="F28" s="164"/>
      <c r="G28" s="899">
        <f t="shared" si="0"/>
        <v>0</v>
      </c>
      <c r="H28" s="899">
        <f t="shared" si="1"/>
        <v>0</v>
      </c>
      <c r="I28" s="12"/>
      <c r="J28" s="19"/>
    </row>
    <row r="29" spans="1:10">
      <c r="A29" s="47" t="s">
        <v>1274</v>
      </c>
      <c r="B29" s="48" t="s">
        <v>1275</v>
      </c>
      <c r="C29" s="231"/>
      <c r="D29" s="231"/>
      <c r="E29" s="1196"/>
      <c r="F29" s="98"/>
      <c r="G29" s="899">
        <f t="shared" si="0"/>
        <v>0</v>
      </c>
      <c r="H29" s="899">
        <f t="shared" si="1"/>
        <v>0</v>
      </c>
      <c r="I29" s="12"/>
      <c r="J29" s="398"/>
    </row>
    <row r="30" spans="1:10" ht="25.5">
      <c r="A30" s="47" t="s">
        <v>3846</v>
      </c>
      <c r="B30" s="48" t="s">
        <v>3163</v>
      </c>
      <c r="C30" s="231"/>
      <c r="D30" s="231"/>
      <c r="E30" s="1196"/>
      <c r="F30" s="98"/>
      <c r="G30" s="899">
        <f t="shared" si="0"/>
        <v>0</v>
      </c>
      <c r="H30" s="899">
        <f t="shared" si="1"/>
        <v>0</v>
      </c>
      <c r="I30" s="12"/>
      <c r="J30" s="398"/>
    </row>
    <row r="31" spans="1:10" ht="25.5">
      <c r="A31" s="47" t="s">
        <v>1353</v>
      </c>
      <c r="B31" s="48" t="s">
        <v>3164</v>
      </c>
      <c r="C31" s="231"/>
      <c r="D31" s="231"/>
      <c r="E31" s="232"/>
      <c r="F31" s="232"/>
      <c r="G31" s="899">
        <f t="shared" si="0"/>
        <v>0</v>
      </c>
      <c r="H31" s="899">
        <f t="shared" si="1"/>
        <v>0</v>
      </c>
      <c r="I31" s="12"/>
      <c r="J31" s="398"/>
    </row>
    <row r="32" spans="1:10">
      <c r="A32" s="47" t="s">
        <v>3165</v>
      </c>
      <c r="B32" s="48" t="s">
        <v>3166</v>
      </c>
      <c r="C32" s="231"/>
      <c r="D32" s="231"/>
      <c r="E32" s="1196"/>
      <c r="F32" s="98"/>
      <c r="G32" s="899">
        <f t="shared" si="0"/>
        <v>0</v>
      </c>
      <c r="H32" s="899">
        <f t="shared" si="1"/>
        <v>0</v>
      </c>
      <c r="I32" s="12"/>
      <c r="J32" s="398"/>
    </row>
    <row r="33" spans="1:10" ht="25.5">
      <c r="A33" s="47" t="s">
        <v>1394</v>
      </c>
      <c r="B33" s="48" t="s">
        <v>3168</v>
      </c>
      <c r="C33" s="231"/>
      <c r="D33" s="231"/>
      <c r="E33" s="1196"/>
      <c r="F33" s="98"/>
      <c r="G33" s="899">
        <f t="shared" si="0"/>
        <v>0</v>
      </c>
      <c r="H33" s="899">
        <f t="shared" si="1"/>
        <v>0</v>
      </c>
      <c r="I33" s="12"/>
      <c r="J33" s="398"/>
    </row>
    <row r="34" spans="1:10">
      <c r="A34" s="47" t="s">
        <v>3169</v>
      </c>
      <c r="B34" s="48" t="s">
        <v>3170</v>
      </c>
      <c r="C34" s="231"/>
      <c r="D34" s="231"/>
      <c r="E34" s="1196"/>
      <c r="F34" s="98"/>
      <c r="G34" s="899">
        <f t="shared" si="0"/>
        <v>0</v>
      </c>
      <c r="H34" s="899">
        <f t="shared" si="1"/>
        <v>0</v>
      </c>
      <c r="I34" s="12"/>
      <c r="J34" s="398"/>
    </row>
    <row r="35" spans="1:10" ht="25.5">
      <c r="A35" s="47" t="s">
        <v>3171</v>
      </c>
      <c r="B35" s="48" t="s">
        <v>3172</v>
      </c>
      <c r="C35" s="231"/>
      <c r="D35" s="231"/>
      <c r="E35" s="1196"/>
      <c r="F35" s="98"/>
      <c r="G35" s="899">
        <f t="shared" si="0"/>
        <v>0</v>
      </c>
      <c r="H35" s="899">
        <f t="shared" si="1"/>
        <v>0</v>
      </c>
      <c r="I35" s="12"/>
      <c r="J35" s="398"/>
    </row>
    <row r="36" spans="1:10" ht="25.5">
      <c r="A36" s="47" t="s">
        <v>3174</v>
      </c>
      <c r="B36" s="48" t="s">
        <v>3175</v>
      </c>
      <c r="C36" s="98"/>
      <c r="D36" s="98"/>
      <c r="E36" s="232"/>
      <c r="F36" s="232"/>
      <c r="G36" s="899">
        <f t="shared" si="0"/>
        <v>0</v>
      </c>
      <c r="H36" s="899">
        <f t="shared" si="1"/>
        <v>0</v>
      </c>
      <c r="I36" s="12"/>
      <c r="J36" s="398"/>
    </row>
    <row r="37" spans="1:10">
      <c r="A37" s="47" t="s">
        <v>3176</v>
      </c>
      <c r="B37" s="48" t="s">
        <v>3177</v>
      </c>
      <c r="C37" s="98"/>
      <c r="D37" s="98"/>
      <c r="E37" s="232"/>
      <c r="F37" s="232"/>
      <c r="G37" s="899">
        <f t="shared" si="0"/>
        <v>0</v>
      </c>
      <c r="H37" s="899">
        <f t="shared" si="1"/>
        <v>0</v>
      </c>
      <c r="I37" s="12"/>
      <c r="J37" s="398"/>
    </row>
    <row r="38" spans="1:10" ht="25.5">
      <c r="A38" s="47" t="s">
        <v>3178</v>
      </c>
      <c r="B38" s="48" t="s">
        <v>3179</v>
      </c>
      <c r="C38" s="98"/>
      <c r="D38" s="98"/>
      <c r="E38" s="232"/>
      <c r="F38" s="232"/>
      <c r="G38" s="899">
        <f t="shared" si="0"/>
        <v>0</v>
      </c>
      <c r="H38" s="899">
        <f t="shared" si="1"/>
        <v>0</v>
      </c>
      <c r="I38" s="12"/>
      <c r="J38" s="398"/>
    </row>
    <row r="39" spans="1:10">
      <c r="A39" s="47" t="s">
        <v>3180</v>
      </c>
      <c r="B39" s="48" t="s">
        <v>3181</v>
      </c>
      <c r="C39" s="98"/>
      <c r="D39" s="98"/>
      <c r="E39" s="232"/>
      <c r="F39" s="232"/>
      <c r="G39" s="899">
        <f t="shared" si="0"/>
        <v>0</v>
      </c>
      <c r="H39" s="899">
        <f t="shared" si="1"/>
        <v>0</v>
      </c>
      <c r="I39" s="12"/>
      <c r="J39" s="398"/>
    </row>
    <row r="40" spans="1:10">
      <c r="A40" s="47" t="s">
        <v>3182</v>
      </c>
      <c r="B40" s="48" t="s">
        <v>3183</v>
      </c>
      <c r="C40" s="98"/>
      <c r="D40" s="98"/>
      <c r="E40" s="232">
        <v>2</v>
      </c>
      <c r="F40" s="232">
        <v>2</v>
      </c>
      <c r="G40" s="899">
        <f t="shared" si="0"/>
        <v>2</v>
      </c>
      <c r="H40" s="899">
        <f t="shared" si="1"/>
        <v>2</v>
      </c>
      <c r="I40" s="12"/>
      <c r="J40" s="398"/>
    </row>
    <row r="41" spans="1:10" ht="25.5">
      <c r="A41" s="47" t="s">
        <v>3184</v>
      </c>
      <c r="B41" s="48" t="s">
        <v>3185</v>
      </c>
      <c r="C41" s="98"/>
      <c r="D41" s="98"/>
      <c r="E41" s="232"/>
      <c r="F41" s="232"/>
      <c r="G41" s="899">
        <f t="shared" si="0"/>
        <v>0</v>
      </c>
      <c r="H41" s="899">
        <f t="shared" si="1"/>
        <v>0</v>
      </c>
      <c r="I41" s="12"/>
      <c r="J41" s="398"/>
    </row>
    <row r="42" spans="1:10">
      <c r="A42" s="47" t="s">
        <v>3186</v>
      </c>
      <c r="B42" s="48" t="s">
        <v>3187</v>
      </c>
      <c r="C42" s="98"/>
      <c r="D42" s="98"/>
      <c r="E42" s="232"/>
      <c r="F42" s="232"/>
      <c r="G42" s="899">
        <f t="shared" ref="G42:G68" si="2">C42+E42</f>
        <v>0</v>
      </c>
      <c r="H42" s="899">
        <f t="shared" ref="H42:H68" si="3">D42+F42</f>
        <v>0</v>
      </c>
      <c r="I42" s="12"/>
      <c r="J42" s="398"/>
    </row>
    <row r="43" spans="1:10">
      <c r="A43" s="47" t="s">
        <v>3188</v>
      </c>
      <c r="B43" s="48" t="s">
        <v>3189</v>
      </c>
      <c r="C43" s="98"/>
      <c r="D43" s="98"/>
      <c r="E43" s="232"/>
      <c r="F43" s="232"/>
      <c r="G43" s="899">
        <f t="shared" si="2"/>
        <v>0</v>
      </c>
      <c r="H43" s="899">
        <f t="shared" si="3"/>
        <v>0</v>
      </c>
      <c r="I43" s="12"/>
      <c r="J43" s="398"/>
    </row>
    <row r="44" spans="1:10" ht="25.5">
      <c r="A44" s="47" t="s">
        <v>3157</v>
      </c>
      <c r="B44" s="48" t="s">
        <v>3158</v>
      </c>
      <c r="C44" s="164"/>
      <c r="D44" s="164"/>
      <c r="E44" s="1196"/>
      <c r="F44" s="98"/>
      <c r="G44" s="899">
        <f t="shared" si="2"/>
        <v>0</v>
      </c>
      <c r="H44" s="899">
        <f t="shared" si="3"/>
        <v>0</v>
      </c>
      <c r="I44" s="12"/>
      <c r="J44" s="19"/>
    </row>
    <row r="45" spans="1:10" ht="25.5">
      <c r="A45" s="47" t="s">
        <v>1498</v>
      </c>
      <c r="B45" s="48" t="s">
        <v>1499</v>
      </c>
      <c r="C45" s="164"/>
      <c r="D45" s="164"/>
      <c r="E45" s="1196"/>
      <c r="F45" s="98"/>
      <c r="G45" s="899">
        <f t="shared" si="2"/>
        <v>0</v>
      </c>
      <c r="H45" s="899">
        <f t="shared" si="3"/>
        <v>0</v>
      </c>
    </row>
    <row r="46" spans="1:10" ht="25.5">
      <c r="A46" s="47" t="s">
        <v>1509</v>
      </c>
      <c r="B46" s="48" t="s">
        <v>1397</v>
      </c>
      <c r="C46" s="98"/>
      <c r="D46" s="98"/>
      <c r="E46" s="232"/>
      <c r="F46" s="232"/>
      <c r="G46" s="899">
        <f t="shared" si="2"/>
        <v>0</v>
      </c>
      <c r="H46" s="899">
        <f t="shared" si="3"/>
        <v>0</v>
      </c>
    </row>
    <row r="47" spans="1:10">
      <c r="A47" s="47" t="s">
        <v>1382</v>
      </c>
      <c r="B47" s="48" t="s">
        <v>1510</v>
      </c>
      <c r="C47" s="98"/>
      <c r="D47" s="98"/>
      <c r="E47" s="232"/>
      <c r="F47" s="232"/>
      <c r="G47" s="899">
        <f t="shared" si="2"/>
        <v>0</v>
      </c>
      <c r="H47" s="899">
        <f t="shared" si="3"/>
        <v>0</v>
      </c>
    </row>
    <row r="48" spans="1:10" ht="25.5">
      <c r="A48" s="47" t="s">
        <v>1511</v>
      </c>
      <c r="B48" s="48" t="s">
        <v>1512</v>
      </c>
      <c r="C48" s="98"/>
      <c r="D48" s="98"/>
      <c r="E48" s="232"/>
      <c r="F48" s="232"/>
      <c r="G48" s="899">
        <f t="shared" si="2"/>
        <v>0</v>
      </c>
      <c r="H48" s="899">
        <f t="shared" si="3"/>
        <v>0</v>
      </c>
    </row>
    <row r="49" spans="1:8">
      <c r="A49" s="47" t="s">
        <v>3134</v>
      </c>
      <c r="B49" s="48" t="s">
        <v>1513</v>
      </c>
      <c r="C49" s="98"/>
      <c r="D49" s="98"/>
      <c r="E49" s="232"/>
      <c r="F49" s="232"/>
      <c r="G49" s="899">
        <f t="shared" si="2"/>
        <v>0</v>
      </c>
      <c r="H49" s="899">
        <f t="shared" si="3"/>
        <v>0</v>
      </c>
    </row>
    <row r="50" spans="1:8" ht="38.25">
      <c r="A50" s="47" t="s">
        <v>3161</v>
      </c>
      <c r="B50" s="48" t="s">
        <v>1514</v>
      </c>
      <c r="C50" s="164"/>
      <c r="D50" s="164"/>
      <c r="E50" s="1196"/>
      <c r="F50" s="98"/>
      <c r="G50" s="899">
        <f t="shared" si="2"/>
        <v>0</v>
      </c>
      <c r="H50" s="899">
        <f t="shared" si="3"/>
        <v>0</v>
      </c>
    </row>
    <row r="51" spans="1:8" ht="25.5">
      <c r="A51" s="47" t="s">
        <v>1515</v>
      </c>
      <c r="B51" s="48" t="s">
        <v>1516</v>
      </c>
      <c r="C51" s="98"/>
      <c r="D51" s="98"/>
      <c r="E51" s="232">
        <v>2</v>
      </c>
      <c r="F51" s="232">
        <v>2</v>
      </c>
      <c r="G51" s="899">
        <f t="shared" si="2"/>
        <v>2</v>
      </c>
      <c r="H51" s="899">
        <f t="shared" si="3"/>
        <v>2</v>
      </c>
    </row>
    <row r="52" spans="1:8">
      <c r="A52" s="47" t="s">
        <v>1517</v>
      </c>
      <c r="B52" s="48" t="s">
        <v>1518</v>
      </c>
      <c r="C52" s="164"/>
      <c r="D52" s="164"/>
      <c r="E52" s="232"/>
      <c r="F52" s="232"/>
      <c r="G52" s="899">
        <f t="shared" si="2"/>
        <v>0</v>
      </c>
      <c r="H52" s="899">
        <f t="shared" si="3"/>
        <v>0</v>
      </c>
    </row>
    <row r="53" spans="1:8">
      <c r="A53" s="47" t="s">
        <v>1600</v>
      </c>
      <c r="B53" s="48" t="s">
        <v>1601</v>
      </c>
      <c r="C53" s="164"/>
      <c r="D53" s="164"/>
      <c r="E53" s="232"/>
      <c r="F53" s="232"/>
      <c r="G53" s="899">
        <f t="shared" si="2"/>
        <v>0</v>
      </c>
      <c r="H53" s="899">
        <f t="shared" si="3"/>
        <v>0</v>
      </c>
    </row>
    <row r="54" spans="1:8">
      <c r="A54" s="47" t="s">
        <v>1519</v>
      </c>
      <c r="B54" s="48" t="s">
        <v>1520</v>
      </c>
      <c r="C54" s="164"/>
      <c r="D54" s="164"/>
      <c r="E54" s="232"/>
      <c r="F54" s="232"/>
      <c r="G54" s="899">
        <f t="shared" si="2"/>
        <v>0</v>
      </c>
      <c r="H54" s="899">
        <f t="shared" si="3"/>
        <v>0</v>
      </c>
    </row>
    <row r="55" spans="1:8" ht="25.5">
      <c r="A55" s="47" t="s">
        <v>1521</v>
      </c>
      <c r="B55" s="48" t="s">
        <v>1522</v>
      </c>
      <c r="C55" s="164"/>
      <c r="D55" s="164"/>
      <c r="E55" s="1196"/>
      <c r="F55" s="98"/>
      <c r="G55" s="899">
        <f t="shared" si="2"/>
        <v>0</v>
      </c>
      <c r="H55" s="899">
        <f t="shared" si="3"/>
        <v>0</v>
      </c>
    </row>
    <row r="56" spans="1:8">
      <c r="A56" s="47" t="s">
        <v>1523</v>
      </c>
      <c r="B56" s="48" t="s">
        <v>1524</v>
      </c>
      <c r="C56" s="164"/>
      <c r="D56" s="164"/>
      <c r="E56" s="232"/>
      <c r="F56" s="232"/>
      <c r="G56" s="899">
        <f t="shared" si="2"/>
        <v>0</v>
      </c>
      <c r="H56" s="899">
        <f t="shared" si="3"/>
        <v>0</v>
      </c>
    </row>
    <row r="57" spans="1:8">
      <c r="A57" s="47" t="s">
        <v>1803</v>
      </c>
      <c r="B57" s="48" t="s">
        <v>3054</v>
      </c>
      <c r="C57" s="164"/>
      <c r="D57" s="164"/>
      <c r="E57" s="232"/>
      <c r="F57" s="232"/>
      <c r="G57" s="899">
        <f t="shared" si="2"/>
        <v>0</v>
      </c>
      <c r="H57" s="899">
        <f t="shared" si="3"/>
        <v>0</v>
      </c>
    </row>
    <row r="58" spans="1:8">
      <c r="A58" s="416" t="s">
        <v>77</v>
      </c>
      <c r="B58" s="417" t="s">
        <v>78</v>
      </c>
      <c r="C58" s="418"/>
      <c r="D58" s="418"/>
      <c r="E58" s="419">
        <v>3</v>
      </c>
      <c r="F58" s="419">
        <v>20</v>
      </c>
      <c r="G58" s="899">
        <f t="shared" si="2"/>
        <v>3</v>
      </c>
      <c r="H58" s="899">
        <f t="shared" si="3"/>
        <v>20</v>
      </c>
    </row>
    <row r="59" spans="1:8">
      <c r="A59" s="47" t="s">
        <v>4525</v>
      </c>
      <c r="B59" s="48" t="s">
        <v>4526</v>
      </c>
      <c r="C59" s="418"/>
      <c r="D59" s="418"/>
      <c r="E59" s="419"/>
      <c r="F59" s="419"/>
      <c r="G59" s="899">
        <f t="shared" si="2"/>
        <v>0</v>
      </c>
      <c r="H59" s="899">
        <f t="shared" si="3"/>
        <v>0</v>
      </c>
    </row>
    <row r="60" spans="1:8" ht="25.5">
      <c r="A60" s="47" t="s">
        <v>4527</v>
      </c>
      <c r="B60" s="48" t="s">
        <v>4528</v>
      </c>
      <c r="C60" s="418"/>
      <c r="D60" s="418"/>
      <c r="E60" s="419"/>
      <c r="F60" s="419"/>
      <c r="G60" s="899">
        <f t="shared" si="2"/>
        <v>0</v>
      </c>
      <c r="H60" s="899">
        <f t="shared" si="3"/>
        <v>0</v>
      </c>
    </row>
    <row r="61" spans="1:8" ht="25.5">
      <c r="A61" s="47" t="s">
        <v>4529</v>
      </c>
      <c r="B61" s="48" t="s">
        <v>4530</v>
      </c>
      <c r="C61" s="418"/>
      <c r="D61" s="418"/>
      <c r="E61" s="419"/>
      <c r="F61" s="419"/>
      <c r="G61" s="899">
        <f t="shared" si="2"/>
        <v>0</v>
      </c>
      <c r="H61" s="899">
        <f t="shared" si="3"/>
        <v>0</v>
      </c>
    </row>
    <row r="62" spans="1:8">
      <c r="A62" s="47" t="s">
        <v>4864</v>
      </c>
      <c r="B62" s="48" t="s">
        <v>4865</v>
      </c>
      <c r="C62" s="418"/>
      <c r="D62" s="418"/>
      <c r="E62" s="419"/>
      <c r="F62" s="419"/>
      <c r="G62" s="899">
        <f t="shared" si="2"/>
        <v>0</v>
      </c>
      <c r="H62" s="899">
        <f t="shared" si="3"/>
        <v>0</v>
      </c>
    </row>
    <row r="63" spans="1:8">
      <c r="A63" s="47" t="s">
        <v>4866</v>
      </c>
      <c r="B63" s="48" t="s">
        <v>4867</v>
      </c>
      <c r="C63" s="418"/>
      <c r="D63" s="418"/>
      <c r="E63" s="419"/>
      <c r="F63" s="419"/>
      <c r="G63" s="899">
        <f t="shared" si="2"/>
        <v>0</v>
      </c>
      <c r="H63" s="899">
        <f t="shared" si="3"/>
        <v>0</v>
      </c>
    </row>
    <row r="64" spans="1:8">
      <c r="A64" s="47" t="s">
        <v>4992</v>
      </c>
      <c r="B64" s="48" t="s">
        <v>5040</v>
      </c>
      <c r="C64" s="418"/>
      <c r="D64" s="418"/>
      <c r="E64" s="419"/>
      <c r="F64" s="419"/>
      <c r="G64" s="899">
        <f t="shared" si="2"/>
        <v>0</v>
      </c>
      <c r="H64" s="899">
        <f t="shared" si="3"/>
        <v>0</v>
      </c>
    </row>
    <row r="65" spans="1:8" ht="25.5">
      <c r="A65" s="47" t="s">
        <v>7022</v>
      </c>
      <c r="B65" s="48" t="s">
        <v>7023</v>
      </c>
      <c r="C65" s="418"/>
      <c r="D65" s="418"/>
      <c r="E65" s="419">
        <v>1</v>
      </c>
      <c r="F65" s="419">
        <v>1</v>
      </c>
      <c r="G65" s="899">
        <f t="shared" si="2"/>
        <v>1</v>
      </c>
      <c r="H65" s="899">
        <f t="shared" si="3"/>
        <v>1</v>
      </c>
    </row>
    <row r="66" spans="1:8" ht="25.5">
      <c r="A66" s="416" t="s">
        <v>3149</v>
      </c>
      <c r="B66" s="417" t="s">
        <v>7653</v>
      </c>
      <c r="C66" s="418"/>
      <c r="D66" s="418"/>
      <c r="E66" s="419">
        <v>1</v>
      </c>
      <c r="F66" s="419">
        <v>1</v>
      </c>
      <c r="G66" s="899">
        <f t="shared" si="2"/>
        <v>1</v>
      </c>
      <c r="H66" s="899">
        <f t="shared" si="3"/>
        <v>1</v>
      </c>
    </row>
    <row r="67" spans="1:8">
      <c r="A67" s="416"/>
      <c r="B67" s="417"/>
      <c r="C67" s="418"/>
      <c r="D67" s="418"/>
      <c r="E67" s="419"/>
      <c r="F67" s="419"/>
      <c r="G67" s="899">
        <f t="shared" si="2"/>
        <v>0</v>
      </c>
      <c r="H67" s="899">
        <f t="shared" si="3"/>
        <v>0</v>
      </c>
    </row>
    <row r="68" spans="1:8" ht="21.75" customHeight="1">
      <c r="A68" s="334" t="s">
        <v>4459</v>
      </c>
      <c r="B68" s="420"/>
      <c r="C68" s="336">
        <f>SUM(C10:C67)</f>
        <v>0</v>
      </c>
      <c r="D68" s="336">
        <f>SUM(D10:D67)</f>
        <v>0</v>
      </c>
      <c r="E68" s="1104">
        <f>SUM(E10:E67)</f>
        <v>141</v>
      </c>
      <c r="F68" s="336">
        <f>SUM(F10:F67)</f>
        <v>164</v>
      </c>
      <c r="G68" s="899">
        <f t="shared" si="2"/>
        <v>141</v>
      </c>
      <c r="H68" s="899">
        <f t="shared" si="3"/>
        <v>164</v>
      </c>
    </row>
    <row r="69" spans="1:8" ht="15" customHeight="1">
      <c r="A69" s="47"/>
      <c r="B69" s="354" t="s">
        <v>4460</v>
      </c>
      <c r="C69" s="1503"/>
      <c r="D69" s="1503"/>
      <c r="E69" s="1503"/>
      <c r="F69" s="1503"/>
      <c r="G69" s="1503"/>
      <c r="H69" s="1504"/>
    </row>
    <row r="70" spans="1:8" ht="38.25" customHeight="1">
      <c r="A70" s="47" t="s">
        <v>3190</v>
      </c>
      <c r="B70" s="48" t="s">
        <v>3191</v>
      </c>
      <c r="C70" s="1266"/>
      <c r="D70" s="231"/>
      <c r="E70" s="1196"/>
      <c r="F70" s="98"/>
      <c r="G70" s="146">
        <f t="shared" ref="G70:G101" si="4">C70+E70</f>
        <v>0</v>
      </c>
      <c r="H70" s="146">
        <f t="shared" ref="H70:H101" si="5">D70+F70</f>
        <v>0</v>
      </c>
    </row>
    <row r="71" spans="1:8" ht="24.75" customHeight="1">
      <c r="A71" s="47" t="s">
        <v>19</v>
      </c>
      <c r="B71" s="48" t="s">
        <v>20</v>
      </c>
      <c r="C71" s="1266"/>
      <c r="D71" s="231"/>
      <c r="E71" s="1196">
        <v>1</v>
      </c>
      <c r="F71" s="98">
        <v>1</v>
      </c>
      <c r="G71" s="912">
        <f t="shared" si="4"/>
        <v>1</v>
      </c>
      <c r="H71" s="912">
        <f t="shared" si="5"/>
        <v>1</v>
      </c>
    </row>
    <row r="72" spans="1:8" ht="23.25" customHeight="1">
      <c r="A72" s="47" t="s">
        <v>4003</v>
      </c>
      <c r="B72" s="48" t="s">
        <v>3192</v>
      </c>
      <c r="C72" s="1266"/>
      <c r="D72" s="231"/>
      <c r="E72" s="1196"/>
      <c r="F72" s="98"/>
      <c r="G72" s="899">
        <f t="shared" si="4"/>
        <v>0</v>
      </c>
      <c r="H72" s="899">
        <f t="shared" si="5"/>
        <v>0</v>
      </c>
    </row>
    <row r="73" spans="1:8" ht="27" customHeight="1">
      <c r="A73" s="47" t="s">
        <v>594</v>
      </c>
      <c r="B73" s="48" t="s">
        <v>595</v>
      </c>
      <c r="C73" s="1266"/>
      <c r="D73" s="231"/>
      <c r="E73" s="1196"/>
      <c r="F73" s="98"/>
      <c r="G73" s="899">
        <f t="shared" si="4"/>
        <v>0</v>
      </c>
      <c r="H73" s="899">
        <f t="shared" si="5"/>
        <v>0</v>
      </c>
    </row>
    <row r="74" spans="1:8" ht="27.75" customHeight="1">
      <c r="A74" s="47" t="s">
        <v>4005</v>
      </c>
      <c r="B74" s="48" t="s">
        <v>4006</v>
      </c>
      <c r="C74" s="1266"/>
      <c r="D74" s="231"/>
      <c r="E74" s="1196">
        <v>1</v>
      </c>
      <c r="F74" s="98">
        <v>1</v>
      </c>
      <c r="G74" s="899">
        <f t="shared" si="4"/>
        <v>1</v>
      </c>
      <c r="H74" s="899">
        <f t="shared" si="5"/>
        <v>1</v>
      </c>
    </row>
    <row r="75" spans="1:8" ht="39.75" customHeight="1">
      <c r="A75" s="47" t="s">
        <v>584</v>
      </c>
      <c r="B75" s="48" t="s">
        <v>310</v>
      </c>
      <c r="C75" s="1266"/>
      <c r="D75" s="231"/>
      <c r="E75" s="1262">
        <v>1</v>
      </c>
      <c r="F75" s="94">
        <v>1</v>
      </c>
      <c r="G75" s="899">
        <f t="shared" si="4"/>
        <v>1</v>
      </c>
      <c r="H75" s="899">
        <f t="shared" si="5"/>
        <v>1</v>
      </c>
    </row>
    <row r="76" spans="1:8" ht="36.75" customHeight="1">
      <c r="A76" s="47" t="s">
        <v>302</v>
      </c>
      <c r="B76" s="48" t="s">
        <v>303</v>
      </c>
      <c r="C76" s="1266"/>
      <c r="D76" s="231"/>
      <c r="E76" s="1262"/>
      <c r="F76" s="94"/>
      <c r="G76" s="899">
        <f t="shared" si="4"/>
        <v>0</v>
      </c>
      <c r="H76" s="899">
        <f t="shared" si="5"/>
        <v>0</v>
      </c>
    </row>
    <row r="77" spans="1:8" ht="25.5">
      <c r="A77" s="47" t="s">
        <v>1262</v>
      </c>
      <c r="B77" s="48" t="s">
        <v>1263</v>
      </c>
      <c r="C77" s="1266">
        <v>37</v>
      </c>
      <c r="D77" s="231">
        <v>37</v>
      </c>
      <c r="E77" s="1266"/>
      <c r="F77" s="231"/>
      <c r="G77" s="899">
        <f t="shared" si="4"/>
        <v>37</v>
      </c>
      <c r="H77" s="899">
        <f t="shared" si="5"/>
        <v>37</v>
      </c>
    </row>
    <row r="78" spans="1:8" ht="25.5">
      <c r="A78" s="47" t="s">
        <v>4007</v>
      </c>
      <c r="B78" s="48" t="s">
        <v>4008</v>
      </c>
      <c r="C78" s="1266">
        <v>24</v>
      </c>
      <c r="D78" s="231">
        <v>24</v>
      </c>
      <c r="E78" s="1266">
        <v>1</v>
      </c>
      <c r="F78" s="231">
        <v>1</v>
      </c>
      <c r="G78" s="899">
        <f t="shared" si="4"/>
        <v>25</v>
      </c>
      <c r="H78" s="899">
        <f t="shared" si="5"/>
        <v>25</v>
      </c>
    </row>
    <row r="79" spans="1:8" ht="25.5">
      <c r="A79" s="47" t="s">
        <v>3557</v>
      </c>
      <c r="B79" s="48" t="s">
        <v>3558</v>
      </c>
      <c r="C79" s="1266">
        <v>1</v>
      </c>
      <c r="D79" s="231">
        <v>1</v>
      </c>
      <c r="E79" s="1266"/>
      <c r="F79" s="231"/>
      <c r="G79" s="899">
        <f t="shared" si="4"/>
        <v>1</v>
      </c>
      <c r="H79" s="899">
        <f t="shared" si="5"/>
        <v>1</v>
      </c>
    </row>
    <row r="80" spans="1:8">
      <c r="A80" s="47" t="s">
        <v>4465</v>
      </c>
      <c r="B80" s="48" t="s">
        <v>4466</v>
      </c>
      <c r="C80" s="1266">
        <v>693</v>
      </c>
      <c r="D80" s="231">
        <v>693</v>
      </c>
      <c r="E80" s="1266">
        <v>1352</v>
      </c>
      <c r="F80" s="231">
        <v>1352</v>
      </c>
      <c r="G80" s="899">
        <f t="shared" si="4"/>
        <v>2045</v>
      </c>
      <c r="H80" s="899">
        <f t="shared" si="5"/>
        <v>2045</v>
      </c>
    </row>
    <row r="81" spans="1:8" ht="25.5">
      <c r="A81" s="47" t="s">
        <v>5348</v>
      </c>
      <c r="B81" s="48" t="s">
        <v>5349</v>
      </c>
      <c r="C81" s="1266">
        <v>23</v>
      </c>
      <c r="D81" s="231">
        <v>23</v>
      </c>
      <c r="E81" s="1266"/>
      <c r="F81" s="231"/>
      <c r="G81" s="899">
        <f t="shared" si="4"/>
        <v>23</v>
      </c>
      <c r="H81" s="899">
        <f t="shared" si="5"/>
        <v>23</v>
      </c>
    </row>
    <row r="82" spans="1:8" ht="25.5">
      <c r="A82" s="47" t="s">
        <v>3846</v>
      </c>
      <c r="B82" s="48" t="s">
        <v>3193</v>
      </c>
      <c r="C82" s="1266"/>
      <c r="D82" s="231"/>
      <c r="E82" s="1266"/>
      <c r="F82" s="231"/>
      <c r="G82" s="899">
        <f t="shared" si="4"/>
        <v>0</v>
      </c>
      <c r="H82" s="899">
        <f t="shared" si="5"/>
        <v>0</v>
      </c>
    </row>
    <row r="83" spans="1:8">
      <c r="A83" s="47" t="s">
        <v>5984</v>
      </c>
      <c r="B83" s="48" t="s">
        <v>4009</v>
      </c>
      <c r="C83" s="1266">
        <v>35</v>
      </c>
      <c r="D83" s="231">
        <v>35</v>
      </c>
      <c r="E83" s="1266">
        <v>202</v>
      </c>
      <c r="F83" s="231">
        <v>202</v>
      </c>
      <c r="G83" s="899">
        <f t="shared" si="4"/>
        <v>237</v>
      </c>
      <c r="H83" s="899">
        <f t="shared" si="5"/>
        <v>237</v>
      </c>
    </row>
    <row r="84" spans="1:8">
      <c r="A84" s="47" t="s">
        <v>3194</v>
      </c>
      <c r="B84" s="48" t="s">
        <v>3195</v>
      </c>
      <c r="C84" s="1266">
        <v>42</v>
      </c>
      <c r="D84" s="231">
        <v>42</v>
      </c>
      <c r="E84" s="1266"/>
      <c r="F84" s="231"/>
      <c r="G84" s="899">
        <f t="shared" si="4"/>
        <v>42</v>
      </c>
      <c r="H84" s="899">
        <f t="shared" si="5"/>
        <v>42</v>
      </c>
    </row>
    <row r="85" spans="1:8">
      <c r="A85" s="47" t="s">
        <v>3196</v>
      </c>
      <c r="B85" s="48" t="s">
        <v>3197</v>
      </c>
      <c r="C85" s="1266">
        <v>4</v>
      </c>
      <c r="D85" s="231">
        <v>4</v>
      </c>
      <c r="E85" s="1266"/>
      <c r="F85" s="231"/>
      <c r="G85" s="899">
        <f t="shared" si="4"/>
        <v>4</v>
      </c>
      <c r="H85" s="899">
        <f t="shared" si="5"/>
        <v>4</v>
      </c>
    </row>
    <row r="86" spans="1:8" ht="25.5">
      <c r="A86" s="47" t="s">
        <v>3198</v>
      </c>
      <c r="B86" s="48" t="s">
        <v>3199</v>
      </c>
      <c r="C86" s="1266"/>
      <c r="D86" s="231"/>
      <c r="E86" s="1266"/>
      <c r="F86" s="231"/>
      <c r="G86" s="899">
        <f t="shared" si="4"/>
        <v>0</v>
      </c>
      <c r="H86" s="899">
        <f t="shared" si="5"/>
        <v>0</v>
      </c>
    </row>
    <row r="87" spans="1:8">
      <c r="A87" s="47" t="s">
        <v>3200</v>
      </c>
      <c r="B87" s="48" t="s">
        <v>3201</v>
      </c>
      <c r="C87" s="1266">
        <v>6</v>
      </c>
      <c r="D87" s="231">
        <v>6</v>
      </c>
      <c r="E87" s="1266"/>
      <c r="F87" s="231"/>
      <c r="G87" s="899">
        <f t="shared" si="4"/>
        <v>6</v>
      </c>
      <c r="H87" s="899">
        <f t="shared" si="5"/>
        <v>6</v>
      </c>
    </row>
    <row r="88" spans="1:8" ht="25.5">
      <c r="A88" s="47" t="s">
        <v>3202</v>
      </c>
      <c r="B88" s="48" t="s">
        <v>3203</v>
      </c>
      <c r="C88" s="1266">
        <v>1</v>
      </c>
      <c r="D88" s="231">
        <v>1</v>
      </c>
      <c r="E88" s="1266"/>
      <c r="F88" s="231"/>
      <c r="G88" s="899">
        <f t="shared" si="4"/>
        <v>1</v>
      </c>
      <c r="H88" s="899">
        <f t="shared" si="5"/>
        <v>1</v>
      </c>
    </row>
    <row r="89" spans="1:8" ht="25.5">
      <c r="A89" s="233" t="s">
        <v>3204</v>
      </c>
      <c r="B89" s="333" t="s">
        <v>3205</v>
      </c>
      <c r="C89" s="1266">
        <v>8</v>
      </c>
      <c r="D89" s="231">
        <v>8</v>
      </c>
      <c r="E89" s="1266"/>
      <c r="F89" s="231"/>
      <c r="G89" s="899">
        <f t="shared" si="4"/>
        <v>8</v>
      </c>
      <c r="H89" s="899">
        <f t="shared" si="5"/>
        <v>8</v>
      </c>
    </row>
    <row r="90" spans="1:8" ht="25.5">
      <c r="A90" s="47" t="s">
        <v>3206</v>
      </c>
      <c r="B90" s="48" t="s">
        <v>3207</v>
      </c>
      <c r="C90" s="1266">
        <v>1</v>
      </c>
      <c r="D90" s="231">
        <v>1</v>
      </c>
      <c r="E90" s="1266"/>
      <c r="F90" s="231"/>
      <c r="G90" s="899">
        <f t="shared" si="4"/>
        <v>1</v>
      </c>
      <c r="H90" s="899">
        <f t="shared" si="5"/>
        <v>1</v>
      </c>
    </row>
    <row r="91" spans="1:8" ht="25.5">
      <c r="A91" s="233" t="s">
        <v>3208</v>
      </c>
      <c r="B91" s="333" t="s">
        <v>3209</v>
      </c>
      <c r="C91" s="1266"/>
      <c r="D91" s="231"/>
      <c r="E91" s="1266"/>
      <c r="F91" s="231"/>
      <c r="G91" s="899">
        <f t="shared" si="4"/>
        <v>0</v>
      </c>
      <c r="H91" s="899">
        <f t="shared" si="5"/>
        <v>0</v>
      </c>
    </row>
    <row r="92" spans="1:8" ht="25.5">
      <c r="A92" s="47" t="s">
        <v>3210</v>
      </c>
      <c r="B92" s="48" t="s">
        <v>3211</v>
      </c>
      <c r="C92" s="1266">
        <v>7</v>
      </c>
      <c r="D92" s="231">
        <v>7</v>
      </c>
      <c r="E92" s="1266"/>
      <c r="F92" s="231"/>
      <c r="G92" s="899">
        <f t="shared" si="4"/>
        <v>7</v>
      </c>
      <c r="H92" s="899">
        <f t="shared" si="5"/>
        <v>7</v>
      </c>
    </row>
    <row r="93" spans="1:8" ht="25.5">
      <c r="A93" s="47" t="s">
        <v>3167</v>
      </c>
      <c r="B93" s="48" t="s">
        <v>3212</v>
      </c>
      <c r="C93" s="1266">
        <v>2</v>
      </c>
      <c r="D93" s="231">
        <v>2</v>
      </c>
      <c r="E93" s="1266"/>
      <c r="F93" s="231"/>
      <c r="G93" s="899">
        <f t="shared" si="4"/>
        <v>2</v>
      </c>
      <c r="H93" s="899">
        <f t="shared" si="5"/>
        <v>2</v>
      </c>
    </row>
    <row r="94" spans="1:8">
      <c r="A94" s="47" t="s">
        <v>3213</v>
      </c>
      <c r="B94" s="48" t="s">
        <v>3214</v>
      </c>
      <c r="C94" s="1266">
        <v>47</v>
      </c>
      <c r="D94" s="231">
        <v>47</v>
      </c>
      <c r="E94" s="1266"/>
      <c r="F94" s="231"/>
      <c r="G94" s="899">
        <f t="shared" si="4"/>
        <v>47</v>
      </c>
      <c r="H94" s="899">
        <f t="shared" si="5"/>
        <v>47</v>
      </c>
    </row>
    <row r="95" spans="1:8">
      <c r="A95" s="47" t="s">
        <v>3215</v>
      </c>
      <c r="B95" s="48" t="s">
        <v>3216</v>
      </c>
      <c r="C95" s="1266">
        <v>7</v>
      </c>
      <c r="D95" s="231">
        <v>7</v>
      </c>
      <c r="E95" s="1266"/>
      <c r="F95" s="231"/>
      <c r="G95" s="899">
        <f t="shared" si="4"/>
        <v>7</v>
      </c>
      <c r="H95" s="899">
        <f t="shared" si="5"/>
        <v>7</v>
      </c>
    </row>
    <row r="96" spans="1:8" ht="25.5">
      <c r="A96" s="47" t="s">
        <v>3217</v>
      </c>
      <c r="B96" s="48" t="s">
        <v>3218</v>
      </c>
      <c r="C96" s="1266">
        <v>228</v>
      </c>
      <c r="D96" s="231">
        <v>228</v>
      </c>
      <c r="E96" s="1266">
        <v>2</v>
      </c>
      <c r="F96" s="231">
        <v>2</v>
      </c>
      <c r="G96" s="899">
        <f t="shared" si="4"/>
        <v>230</v>
      </c>
      <c r="H96" s="899">
        <f t="shared" si="5"/>
        <v>230</v>
      </c>
    </row>
    <row r="97" spans="1:8" ht="25.5">
      <c r="A97" s="233" t="s">
        <v>3219</v>
      </c>
      <c r="B97" s="421" t="s">
        <v>3220</v>
      </c>
      <c r="C97" s="1266">
        <v>3</v>
      </c>
      <c r="D97" s="231">
        <v>3</v>
      </c>
      <c r="E97" s="1266"/>
      <c r="F97" s="231"/>
      <c r="G97" s="899">
        <f t="shared" si="4"/>
        <v>3</v>
      </c>
      <c r="H97" s="899">
        <f t="shared" si="5"/>
        <v>3</v>
      </c>
    </row>
    <row r="98" spans="1:8">
      <c r="A98" s="47" t="s">
        <v>3221</v>
      </c>
      <c r="B98" s="48" t="s">
        <v>3222</v>
      </c>
      <c r="C98" s="1266">
        <v>4</v>
      </c>
      <c r="D98" s="231">
        <v>4</v>
      </c>
      <c r="E98" s="1266"/>
      <c r="F98" s="231"/>
      <c r="G98" s="899">
        <f t="shared" si="4"/>
        <v>4</v>
      </c>
      <c r="H98" s="899">
        <f t="shared" si="5"/>
        <v>4</v>
      </c>
    </row>
    <row r="99" spans="1:8">
      <c r="A99" s="47" t="s">
        <v>3223</v>
      </c>
      <c r="B99" s="48" t="s">
        <v>3224</v>
      </c>
      <c r="C99" s="1266">
        <v>11</v>
      </c>
      <c r="D99" s="231">
        <v>11</v>
      </c>
      <c r="E99" s="1266"/>
      <c r="F99" s="231"/>
      <c r="G99" s="899">
        <f t="shared" si="4"/>
        <v>11</v>
      </c>
      <c r="H99" s="899">
        <f t="shared" si="5"/>
        <v>11</v>
      </c>
    </row>
    <row r="100" spans="1:8" ht="25.5">
      <c r="A100" s="47" t="s">
        <v>3225</v>
      </c>
      <c r="B100" s="48" t="s">
        <v>3226</v>
      </c>
      <c r="C100" s="1266">
        <v>29</v>
      </c>
      <c r="D100" s="231">
        <v>29</v>
      </c>
      <c r="E100" s="1266"/>
      <c r="F100" s="231"/>
      <c r="G100" s="899">
        <f t="shared" si="4"/>
        <v>29</v>
      </c>
      <c r="H100" s="899">
        <f t="shared" si="5"/>
        <v>29</v>
      </c>
    </row>
    <row r="101" spans="1:8">
      <c r="A101" s="47" t="s">
        <v>3227</v>
      </c>
      <c r="B101" s="48" t="s">
        <v>3228</v>
      </c>
      <c r="C101" s="1266">
        <v>7</v>
      </c>
      <c r="D101" s="231">
        <v>7</v>
      </c>
      <c r="E101" s="1266"/>
      <c r="F101" s="231"/>
      <c r="G101" s="899">
        <f t="shared" si="4"/>
        <v>7</v>
      </c>
      <c r="H101" s="899">
        <f t="shared" si="5"/>
        <v>7</v>
      </c>
    </row>
    <row r="102" spans="1:8" ht="25.5">
      <c r="A102" s="47" t="s">
        <v>3229</v>
      </c>
      <c r="B102" s="48" t="s">
        <v>3230</v>
      </c>
      <c r="C102" s="1266">
        <v>1</v>
      </c>
      <c r="D102" s="231">
        <v>1</v>
      </c>
      <c r="E102" s="1266"/>
      <c r="F102" s="231"/>
      <c r="G102" s="899">
        <f t="shared" ref="G102:G133" si="6">C102+E102</f>
        <v>1</v>
      </c>
      <c r="H102" s="899">
        <f t="shared" ref="H102:H133" si="7">D102+F102</f>
        <v>1</v>
      </c>
    </row>
    <row r="103" spans="1:8" ht="25.5">
      <c r="A103" s="47" t="s">
        <v>3231</v>
      </c>
      <c r="B103" s="48" t="s">
        <v>1557</v>
      </c>
      <c r="C103" s="1266">
        <v>64</v>
      </c>
      <c r="D103" s="231">
        <v>64</v>
      </c>
      <c r="E103" s="1266"/>
      <c r="F103" s="231"/>
      <c r="G103" s="899">
        <f t="shared" si="6"/>
        <v>64</v>
      </c>
      <c r="H103" s="899">
        <f t="shared" si="7"/>
        <v>64</v>
      </c>
    </row>
    <row r="104" spans="1:8">
      <c r="A104" s="47" t="s">
        <v>1558</v>
      </c>
      <c r="B104" s="48" t="s">
        <v>1559</v>
      </c>
      <c r="C104" s="1266">
        <v>9</v>
      </c>
      <c r="D104" s="231">
        <v>9</v>
      </c>
      <c r="E104" s="1266"/>
      <c r="F104" s="231"/>
      <c r="G104" s="899">
        <f t="shared" si="6"/>
        <v>9</v>
      </c>
      <c r="H104" s="899">
        <f t="shared" si="7"/>
        <v>9</v>
      </c>
    </row>
    <row r="105" spans="1:8" ht="25.5">
      <c r="A105" s="47" t="s">
        <v>1560</v>
      </c>
      <c r="B105" s="48" t="s">
        <v>1561</v>
      </c>
      <c r="C105" s="1266">
        <v>15</v>
      </c>
      <c r="D105" s="231">
        <v>15</v>
      </c>
      <c r="E105" s="1266"/>
      <c r="F105" s="231"/>
      <c r="G105" s="899">
        <f t="shared" si="6"/>
        <v>15</v>
      </c>
      <c r="H105" s="899">
        <f t="shared" si="7"/>
        <v>15</v>
      </c>
    </row>
    <row r="106" spans="1:8">
      <c r="A106" s="47" t="s">
        <v>1562</v>
      </c>
      <c r="B106" s="48" t="s">
        <v>1559</v>
      </c>
      <c r="C106" s="1266">
        <v>24</v>
      </c>
      <c r="D106" s="231">
        <v>24</v>
      </c>
      <c r="E106" s="1266"/>
      <c r="F106" s="231"/>
      <c r="G106" s="899">
        <f t="shared" si="6"/>
        <v>24</v>
      </c>
      <c r="H106" s="899">
        <f t="shared" si="7"/>
        <v>24</v>
      </c>
    </row>
    <row r="107" spans="1:8">
      <c r="A107" s="47" t="s">
        <v>1563</v>
      </c>
      <c r="B107" s="48" t="s">
        <v>1564</v>
      </c>
      <c r="C107" s="1266">
        <v>7</v>
      </c>
      <c r="D107" s="231">
        <v>7</v>
      </c>
      <c r="E107" s="1266">
        <v>1</v>
      </c>
      <c r="F107" s="231">
        <v>1</v>
      </c>
      <c r="G107" s="899">
        <f t="shared" si="6"/>
        <v>8</v>
      </c>
      <c r="H107" s="899">
        <f t="shared" si="7"/>
        <v>8</v>
      </c>
    </row>
    <row r="108" spans="1:8">
      <c r="A108" s="47" t="s">
        <v>1565</v>
      </c>
      <c r="B108" s="48" t="s">
        <v>1566</v>
      </c>
      <c r="C108" s="1266">
        <v>5</v>
      </c>
      <c r="D108" s="231">
        <v>5</v>
      </c>
      <c r="E108" s="1266"/>
      <c r="F108" s="231"/>
      <c r="G108" s="899">
        <f t="shared" si="6"/>
        <v>5</v>
      </c>
      <c r="H108" s="899">
        <f t="shared" si="7"/>
        <v>5</v>
      </c>
    </row>
    <row r="109" spans="1:8" ht="25.5">
      <c r="A109" s="47" t="s">
        <v>1567</v>
      </c>
      <c r="B109" s="48" t="s">
        <v>1568</v>
      </c>
      <c r="C109" s="1266">
        <v>4</v>
      </c>
      <c r="D109" s="231">
        <v>4</v>
      </c>
      <c r="E109" s="1266">
        <v>4</v>
      </c>
      <c r="F109" s="231">
        <v>4</v>
      </c>
      <c r="G109" s="899">
        <f t="shared" si="6"/>
        <v>8</v>
      </c>
      <c r="H109" s="899">
        <f t="shared" si="7"/>
        <v>8</v>
      </c>
    </row>
    <row r="110" spans="1:8">
      <c r="A110" s="47" t="s">
        <v>1569</v>
      </c>
      <c r="B110" s="48" t="s">
        <v>1570</v>
      </c>
      <c r="C110" s="1266">
        <v>26</v>
      </c>
      <c r="D110" s="231">
        <v>26</v>
      </c>
      <c r="E110" s="1266">
        <v>5</v>
      </c>
      <c r="F110" s="231">
        <v>5</v>
      </c>
      <c r="G110" s="899">
        <f t="shared" si="6"/>
        <v>31</v>
      </c>
      <c r="H110" s="899">
        <f t="shared" si="7"/>
        <v>31</v>
      </c>
    </row>
    <row r="111" spans="1:8" ht="25.5">
      <c r="A111" s="47" t="s">
        <v>1571</v>
      </c>
      <c r="B111" s="48" t="s">
        <v>3135</v>
      </c>
      <c r="C111" s="1266">
        <v>16</v>
      </c>
      <c r="D111" s="231">
        <v>16</v>
      </c>
      <c r="E111" s="1266"/>
      <c r="F111" s="231"/>
      <c r="G111" s="899">
        <f t="shared" si="6"/>
        <v>16</v>
      </c>
      <c r="H111" s="899">
        <f t="shared" si="7"/>
        <v>16</v>
      </c>
    </row>
    <row r="112" spans="1:8">
      <c r="A112" s="47" t="s">
        <v>1572</v>
      </c>
      <c r="B112" s="48" t="s">
        <v>1573</v>
      </c>
      <c r="C112" s="1266">
        <v>6</v>
      </c>
      <c r="D112" s="231">
        <v>6</v>
      </c>
      <c r="E112" s="1266"/>
      <c r="F112" s="231"/>
      <c r="G112" s="899">
        <f t="shared" si="6"/>
        <v>6</v>
      </c>
      <c r="H112" s="899">
        <f t="shared" si="7"/>
        <v>6</v>
      </c>
    </row>
    <row r="113" spans="1:8" ht="38.25">
      <c r="A113" s="47" t="s">
        <v>1574</v>
      </c>
      <c r="B113" s="48" t="s">
        <v>1575</v>
      </c>
      <c r="C113" s="1266">
        <v>52</v>
      </c>
      <c r="D113" s="231">
        <v>52</v>
      </c>
      <c r="E113" s="1266">
        <v>16</v>
      </c>
      <c r="F113" s="231">
        <v>16</v>
      </c>
      <c r="G113" s="899">
        <f t="shared" si="6"/>
        <v>68</v>
      </c>
      <c r="H113" s="899">
        <f t="shared" si="7"/>
        <v>68</v>
      </c>
    </row>
    <row r="114" spans="1:8">
      <c r="A114" s="47" t="s">
        <v>1576</v>
      </c>
      <c r="B114" s="48" t="s">
        <v>1577</v>
      </c>
      <c r="C114" s="1266">
        <v>4</v>
      </c>
      <c r="D114" s="231">
        <v>4</v>
      </c>
      <c r="E114" s="1266"/>
      <c r="F114" s="231"/>
      <c r="G114" s="899">
        <f t="shared" si="6"/>
        <v>4</v>
      </c>
      <c r="H114" s="899">
        <f t="shared" si="7"/>
        <v>4</v>
      </c>
    </row>
    <row r="115" spans="1:8" ht="25.5">
      <c r="A115" s="47" t="s">
        <v>1578</v>
      </c>
      <c r="B115" s="48" t="s">
        <v>1579</v>
      </c>
      <c r="C115" s="1266">
        <v>1</v>
      </c>
      <c r="D115" s="231">
        <v>1</v>
      </c>
      <c r="E115" s="1266"/>
      <c r="F115" s="231"/>
      <c r="G115" s="899">
        <f t="shared" si="6"/>
        <v>1</v>
      </c>
      <c r="H115" s="899">
        <f t="shared" si="7"/>
        <v>1</v>
      </c>
    </row>
    <row r="116" spans="1:8">
      <c r="A116" s="47" t="s">
        <v>1581</v>
      </c>
      <c r="B116" s="48" t="s">
        <v>1391</v>
      </c>
      <c r="C116" s="1266">
        <v>9</v>
      </c>
      <c r="D116" s="231">
        <v>9</v>
      </c>
      <c r="E116" s="1266"/>
      <c r="F116" s="231"/>
      <c r="G116" s="899">
        <f t="shared" si="6"/>
        <v>9</v>
      </c>
      <c r="H116" s="899">
        <f t="shared" si="7"/>
        <v>9</v>
      </c>
    </row>
    <row r="117" spans="1:8" ht="25.5">
      <c r="A117" s="47" t="s">
        <v>1388</v>
      </c>
      <c r="B117" s="48" t="s">
        <v>3168</v>
      </c>
      <c r="C117" s="1266"/>
      <c r="D117" s="231"/>
      <c r="E117" s="1266"/>
      <c r="F117" s="231"/>
      <c r="G117" s="899">
        <f t="shared" si="6"/>
        <v>0</v>
      </c>
      <c r="H117" s="899">
        <f t="shared" si="7"/>
        <v>0</v>
      </c>
    </row>
    <row r="118" spans="1:8">
      <c r="A118" s="47" t="s">
        <v>1390</v>
      </c>
      <c r="B118" s="48" t="s">
        <v>1582</v>
      </c>
      <c r="C118" s="1266">
        <v>2</v>
      </c>
      <c r="D118" s="231">
        <v>2</v>
      </c>
      <c r="E118" s="1266"/>
      <c r="F118" s="231"/>
      <c r="G118" s="899">
        <f t="shared" si="6"/>
        <v>2</v>
      </c>
      <c r="H118" s="899">
        <f t="shared" si="7"/>
        <v>2</v>
      </c>
    </row>
    <row r="119" spans="1:8">
      <c r="A119" s="47" t="s">
        <v>1583</v>
      </c>
      <c r="B119" s="48" t="s">
        <v>1584</v>
      </c>
      <c r="C119" s="1266"/>
      <c r="D119" s="231"/>
      <c r="E119" s="1266"/>
      <c r="F119" s="231"/>
      <c r="G119" s="899">
        <f t="shared" si="6"/>
        <v>0</v>
      </c>
      <c r="H119" s="899">
        <f t="shared" si="7"/>
        <v>0</v>
      </c>
    </row>
    <row r="120" spans="1:8" ht="25.5">
      <c r="A120" s="47" t="s">
        <v>1585</v>
      </c>
      <c r="B120" s="48" t="s">
        <v>1586</v>
      </c>
      <c r="C120" s="1266">
        <v>19</v>
      </c>
      <c r="D120" s="231">
        <v>19</v>
      </c>
      <c r="E120" s="1266"/>
      <c r="F120" s="231"/>
      <c r="G120" s="899">
        <f t="shared" si="6"/>
        <v>19</v>
      </c>
      <c r="H120" s="899">
        <f t="shared" si="7"/>
        <v>19</v>
      </c>
    </row>
    <row r="121" spans="1:8" ht="25.5">
      <c r="A121" s="47" t="s">
        <v>1587</v>
      </c>
      <c r="B121" s="48" t="s">
        <v>1588</v>
      </c>
      <c r="C121" s="1266">
        <v>43</v>
      </c>
      <c r="D121" s="231">
        <v>43</v>
      </c>
      <c r="E121" s="1266">
        <v>1</v>
      </c>
      <c r="F121" s="231">
        <v>1</v>
      </c>
      <c r="G121" s="899">
        <f t="shared" si="6"/>
        <v>44</v>
      </c>
      <c r="H121" s="899">
        <f t="shared" si="7"/>
        <v>44</v>
      </c>
    </row>
    <row r="122" spans="1:8" ht="25.5">
      <c r="A122" s="47" t="s">
        <v>1589</v>
      </c>
      <c r="B122" s="48" t="s">
        <v>1590</v>
      </c>
      <c r="C122" s="1266">
        <v>37</v>
      </c>
      <c r="D122" s="231">
        <v>37</v>
      </c>
      <c r="E122" s="1266"/>
      <c r="F122" s="231"/>
      <c r="G122" s="899">
        <f t="shared" si="6"/>
        <v>37</v>
      </c>
      <c r="H122" s="899">
        <f t="shared" si="7"/>
        <v>37</v>
      </c>
    </row>
    <row r="123" spans="1:8">
      <c r="A123" s="47" t="s">
        <v>1591</v>
      </c>
      <c r="B123" s="48" t="s">
        <v>1592</v>
      </c>
      <c r="C123" s="1266"/>
      <c r="D123" s="231"/>
      <c r="E123" s="1266"/>
      <c r="F123" s="231"/>
      <c r="G123" s="899">
        <f t="shared" si="6"/>
        <v>0</v>
      </c>
      <c r="H123" s="899">
        <f t="shared" si="7"/>
        <v>0</v>
      </c>
    </row>
    <row r="124" spans="1:8">
      <c r="A124" s="47" t="s">
        <v>1008</v>
      </c>
      <c r="B124" s="48" t="s">
        <v>1593</v>
      </c>
      <c r="C124" s="1266">
        <v>32</v>
      </c>
      <c r="D124" s="231">
        <v>32</v>
      </c>
      <c r="E124" s="1266">
        <v>15</v>
      </c>
      <c r="F124" s="231">
        <v>15</v>
      </c>
      <c r="G124" s="899">
        <f t="shared" si="6"/>
        <v>47</v>
      </c>
      <c r="H124" s="899">
        <f t="shared" si="7"/>
        <v>47</v>
      </c>
    </row>
    <row r="125" spans="1:8">
      <c r="A125" s="47" t="s">
        <v>2697</v>
      </c>
      <c r="B125" s="48" t="s">
        <v>2698</v>
      </c>
      <c r="C125" s="1266">
        <v>98</v>
      </c>
      <c r="D125" s="231">
        <v>98</v>
      </c>
      <c r="E125" s="1266"/>
      <c r="F125" s="231"/>
      <c r="G125" s="899">
        <f t="shared" si="6"/>
        <v>98</v>
      </c>
      <c r="H125" s="899">
        <f t="shared" si="7"/>
        <v>98</v>
      </c>
    </row>
    <row r="126" spans="1:8">
      <c r="A126" s="47" t="s">
        <v>3972</v>
      </c>
      <c r="B126" s="48" t="s">
        <v>3092</v>
      </c>
      <c r="C126" s="1266">
        <v>33</v>
      </c>
      <c r="D126" s="231">
        <v>33</v>
      </c>
      <c r="E126" s="1266">
        <v>6</v>
      </c>
      <c r="F126" s="231">
        <v>6</v>
      </c>
      <c r="G126" s="899">
        <f t="shared" si="6"/>
        <v>39</v>
      </c>
      <c r="H126" s="899">
        <f t="shared" si="7"/>
        <v>39</v>
      </c>
    </row>
    <row r="127" spans="1:8" ht="25.5">
      <c r="A127" s="47" t="s">
        <v>1594</v>
      </c>
      <c r="B127" s="48" t="s">
        <v>1595</v>
      </c>
      <c r="C127" s="1266"/>
      <c r="D127" s="231"/>
      <c r="E127" s="1266">
        <v>164</v>
      </c>
      <c r="F127" s="231">
        <v>164</v>
      </c>
      <c r="G127" s="899">
        <f t="shared" si="6"/>
        <v>164</v>
      </c>
      <c r="H127" s="899">
        <f t="shared" si="7"/>
        <v>164</v>
      </c>
    </row>
    <row r="128" spans="1:8" ht="25.5">
      <c r="A128" s="47" t="s">
        <v>2701</v>
      </c>
      <c r="B128" s="48" t="s">
        <v>2702</v>
      </c>
      <c r="C128" s="1266"/>
      <c r="D128" s="231"/>
      <c r="E128" s="1266">
        <v>363</v>
      </c>
      <c r="F128" s="231">
        <v>363</v>
      </c>
      <c r="G128" s="899">
        <f t="shared" si="6"/>
        <v>363</v>
      </c>
      <c r="H128" s="899">
        <f t="shared" si="7"/>
        <v>363</v>
      </c>
    </row>
    <row r="129" spans="1:8" ht="25.5">
      <c r="A129" s="47" t="s">
        <v>1088</v>
      </c>
      <c r="B129" s="48" t="s">
        <v>1596</v>
      </c>
      <c r="C129" s="1266">
        <v>1204</v>
      </c>
      <c r="D129" s="231">
        <v>1204</v>
      </c>
      <c r="E129" s="1266">
        <v>81</v>
      </c>
      <c r="F129" s="231">
        <v>81</v>
      </c>
      <c r="G129" s="899">
        <f t="shared" si="6"/>
        <v>1285</v>
      </c>
      <c r="H129" s="899">
        <f t="shared" si="7"/>
        <v>1285</v>
      </c>
    </row>
    <row r="130" spans="1:8" ht="25.5">
      <c r="A130" s="47" t="s">
        <v>2710</v>
      </c>
      <c r="B130" s="48" t="s">
        <v>4059</v>
      </c>
      <c r="C130" s="1266">
        <v>18</v>
      </c>
      <c r="D130" s="231">
        <v>18</v>
      </c>
      <c r="E130" s="1266">
        <v>145</v>
      </c>
      <c r="F130" s="231">
        <v>145</v>
      </c>
      <c r="G130" s="899">
        <f t="shared" si="6"/>
        <v>163</v>
      </c>
      <c r="H130" s="899">
        <f t="shared" si="7"/>
        <v>163</v>
      </c>
    </row>
    <row r="131" spans="1:8" ht="25.5">
      <c r="A131" s="47" t="s">
        <v>4049</v>
      </c>
      <c r="B131" s="48" t="s">
        <v>4060</v>
      </c>
      <c r="C131" s="1266">
        <v>1</v>
      </c>
      <c r="D131" s="231">
        <v>1</v>
      </c>
      <c r="E131" s="1266">
        <v>4</v>
      </c>
      <c r="F131" s="231">
        <v>4</v>
      </c>
      <c r="G131" s="899">
        <f t="shared" si="6"/>
        <v>5</v>
      </c>
      <c r="H131" s="899">
        <f t="shared" si="7"/>
        <v>5</v>
      </c>
    </row>
    <row r="132" spans="1:8" ht="25.5">
      <c r="A132" s="47" t="s">
        <v>2712</v>
      </c>
      <c r="B132" s="48" t="s">
        <v>1597</v>
      </c>
      <c r="C132" s="1266">
        <v>81</v>
      </c>
      <c r="D132" s="231">
        <v>81</v>
      </c>
      <c r="E132" s="1266">
        <v>89</v>
      </c>
      <c r="F132" s="231">
        <v>89</v>
      </c>
      <c r="G132" s="899">
        <f t="shared" si="6"/>
        <v>170</v>
      </c>
      <c r="H132" s="899">
        <f t="shared" si="7"/>
        <v>170</v>
      </c>
    </row>
    <row r="133" spans="1:8" ht="25.5">
      <c r="A133" s="47" t="s">
        <v>4422</v>
      </c>
      <c r="B133" s="48" t="s">
        <v>2872</v>
      </c>
      <c r="C133" s="1266">
        <v>64</v>
      </c>
      <c r="D133" s="231">
        <v>64</v>
      </c>
      <c r="E133" s="1266">
        <v>1838</v>
      </c>
      <c r="F133" s="231">
        <v>1838</v>
      </c>
      <c r="G133" s="899">
        <f t="shared" si="6"/>
        <v>1902</v>
      </c>
      <c r="H133" s="899">
        <f t="shared" si="7"/>
        <v>1902</v>
      </c>
    </row>
    <row r="134" spans="1:8" ht="25.5">
      <c r="A134" s="47" t="s">
        <v>4424</v>
      </c>
      <c r="B134" s="48" t="s">
        <v>4425</v>
      </c>
      <c r="C134" s="1266">
        <v>3</v>
      </c>
      <c r="D134" s="231">
        <v>3</v>
      </c>
      <c r="E134" s="1266">
        <v>197</v>
      </c>
      <c r="F134" s="231">
        <v>197</v>
      </c>
      <c r="G134" s="899">
        <f t="shared" ref="G134:G165" si="8">C134+E134</f>
        <v>200</v>
      </c>
      <c r="H134" s="899">
        <f t="shared" ref="H134:H165" si="9">D134+F134</f>
        <v>200</v>
      </c>
    </row>
    <row r="135" spans="1:8" ht="25.5">
      <c r="A135" s="47" t="s">
        <v>2714</v>
      </c>
      <c r="B135" s="48" t="s">
        <v>1598</v>
      </c>
      <c r="C135" s="1266">
        <v>17</v>
      </c>
      <c r="D135" s="231">
        <v>17</v>
      </c>
      <c r="E135" s="1266">
        <v>990</v>
      </c>
      <c r="F135" s="231">
        <v>990</v>
      </c>
      <c r="G135" s="899">
        <f t="shared" si="8"/>
        <v>1007</v>
      </c>
      <c r="H135" s="899">
        <f t="shared" si="9"/>
        <v>1007</v>
      </c>
    </row>
    <row r="136" spans="1:8" ht="25.5">
      <c r="A136" s="47" t="s">
        <v>2716</v>
      </c>
      <c r="B136" s="48" t="s">
        <v>2717</v>
      </c>
      <c r="C136" s="1259">
        <v>151</v>
      </c>
      <c r="D136" s="96">
        <v>151</v>
      </c>
      <c r="E136" s="164">
        <v>2731</v>
      </c>
      <c r="F136" s="164">
        <v>2731</v>
      </c>
      <c r="G136" s="899">
        <f t="shared" si="8"/>
        <v>2882</v>
      </c>
      <c r="H136" s="899">
        <f t="shared" si="9"/>
        <v>2882</v>
      </c>
    </row>
    <row r="137" spans="1:8">
      <c r="A137" s="47" t="s">
        <v>2722</v>
      </c>
      <c r="B137" s="48" t="s">
        <v>2723</v>
      </c>
      <c r="C137" s="1259">
        <v>98</v>
      </c>
      <c r="D137" s="96">
        <v>98</v>
      </c>
      <c r="E137" s="164">
        <v>926</v>
      </c>
      <c r="F137" s="164">
        <v>926</v>
      </c>
      <c r="G137" s="899">
        <f t="shared" si="8"/>
        <v>1024</v>
      </c>
      <c r="H137" s="899">
        <f t="shared" si="9"/>
        <v>1024</v>
      </c>
    </row>
    <row r="138" spans="1:8" ht="25.5">
      <c r="A138" s="47" t="s">
        <v>2718</v>
      </c>
      <c r="B138" s="48" t="s">
        <v>1599</v>
      </c>
      <c r="C138" s="1259">
        <v>123</v>
      </c>
      <c r="D138" s="96">
        <v>123</v>
      </c>
      <c r="E138" s="164">
        <v>2811</v>
      </c>
      <c r="F138" s="164">
        <v>2811</v>
      </c>
      <c r="G138" s="899">
        <f t="shared" si="8"/>
        <v>2934</v>
      </c>
      <c r="H138" s="899">
        <f t="shared" si="9"/>
        <v>2934</v>
      </c>
    </row>
    <row r="139" spans="1:8" ht="25.5">
      <c r="A139" s="47" t="s">
        <v>4428</v>
      </c>
      <c r="B139" s="48" t="s">
        <v>7667</v>
      </c>
      <c r="C139" s="1259">
        <v>115</v>
      </c>
      <c r="D139" s="96">
        <v>115</v>
      </c>
      <c r="E139" s="164">
        <v>2116</v>
      </c>
      <c r="F139" s="164">
        <v>2116</v>
      </c>
      <c r="G139" s="899">
        <f t="shared" si="8"/>
        <v>2231</v>
      </c>
      <c r="H139" s="899">
        <f t="shared" si="9"/>
        <v>2231</v>
      </c>
    </row>
    <row r="140" spans="1:8">
      <c r="A140" s="47" t="s">
        <v>5982</v>
      </c>
      <c r="B140" s="48" t="s">
        <v>5983</v>
      </c>
      <c r="C140" s="1259">
        <v>14</v>
      </c>
      <c r="D140" s="96">
        <v>14</v>
      </c>
      <c r="E140" s="164">
        <v>628</v>
      </c>
      <c r="F140" s="164">
        <v>628</v>
      </c>
      <c r="G140" s="899">
        <f t="shared" si="8"/>
        <v>642</v>
      </c>
      <c r="H140" s="899">
        <f t="shared" si="9"/>
        <v>642</v>
      </c>
    </row>
    <row r="141" spans="1:8" ht="25.5">
      <c r="A141" s="47" t="s">
        <v>1602</v>
      </c>
      <c r="B141" s="48" t="s">
        <v>1603</v>
      </c>
      <c r="C141" s="1259"/>
      <c r="D141" s="96"/>
      <c r="E141" s="1266"/>
      <c r="F141" s="231"/>
      <c r="G141" s="899">
        <f t="shared" si="8"/>
        <v>0</v>
      </c>
      <c r="H141" s="899">
        <f t="shared" si="9"/>
        <v>0</v>
      </c>
    </row>
    <row r="142" spans="1:8" ht="25.5">
      <c r="A142" s="47" t="s">
        <v>1604</v>
      </c>
      <c r="B142" s="48" t="s">
        <v>1605</v>
      </c>
      <c r="C142" s="1259">
        <v>2</v>
      </c>
      <c r="D142" s="96">
        <v>2</v>
      </c>
      <c r="E142" s="1266"/>
      <c r="F142" s="231"/>
      <c r="G142" s="899">
        <f t="shared" si="8"/>
        <v>2</v>
      </c>
      <c r="H142" s="899">
        <f t="shared" si="9"/>
        <v>2</v>
      </c>
    </row>
    <row r="143" spans="1:8" ht="25.5">
      <c r="A143" s="47" t="s">
        <v>1606</v>
      </c>
      <c r="B143" s="48" t="s">
        <v>3478</v>
      </c>
      <c r="C143" s="1259"/>
      <c r="D143" s="96"/>
      <c r="E143" s="1266"/>
      <c r="F143" s="231"/>
      <c r="G143" s="899">
        <f t="shared" si="8"/>
        <v>0</v>
      </c>
      <c r="H143" s="899">
        <f t="shared" si="9"/>
        <v>0</v>
      </c>
    </row>
    <row r="144" spans="1:8">
      <c r="A144" s="47" t="s">
        <v>3479</v>
      </c>
      <c r="B144" s="48" t="s">
        <v>3480</v>
      </c>
      <c r="C144" s="1259"/>
      <c r="D144" s="96"/>
      <c r="E144" s="1266"/>
      <c r="F144" s="231"/>
      <c r="G144" s="899">
        <f t="shared" si="8"/>
        <v>0</v>
      </c>
      <c r="H144" s="899">
        <f t="shared" si="9"/>
        <v>0</v>
      </c>
    </row>
    <row r="145" spans="1:8">
      <c r="A145" s="47" t="s">
        <v>5998</v>
      </c>
      <c r="B145" s="48" t="s">
        <v>5999</v>
      </c>
      <c r="C145" s="1259"/>
      <c r="D145" s="96"/>
      <c r="E145" s="164">
        <v>114</v>
      </c>
      <c r="F145" s="164">
        <v>114</v>
      </c>
      <c r="G145" s="899">
        <f t="shared" si="8"/>
        <v>114</v>
      </c>
      <c r="H145" s="899">
        <f t="shared" si="9"/>
        <v>114</v>
      </c>
    </row>
    <row r="146" spans="1:8">
      <c r="A146" s="47" t="s">
        <v>6006</v>
      </c>
      <c r="B146" s="48" t="s">
        <v>6007</v>
      </c>
      <c r="C146" s="1259">
        <v>32</v>
      </c>
      <c r="D146" s="96">
        <v>32</v>
      </c>
      <c r="E146" s="164">
        <v>14</v>
      </c>
      <c r="F146" s="164">
        <v>14</v>
      </c>
      <c r="G146" s="899">
        <f t="shared" si="8"/>
        <v>46</v>
      </c>
      <c r="H146" s="899">
        <f t="shared" si="9"/>
        <v>46</v>
      </c>
    </row>
    <row r="147" spans="1:8" ht="25.5">
      <c r="A147" s="47" t="s">
        <v>2311</v>
      </c>
      <c r="B147" s="48" t="s">
        <v>3481</v>
      </c>
      <c r="C147" s="1259">
        <v>10</v>
      </c>
      <c r="D147" s="96">
        <v>10</v>
      </c>
      <c r="E147" s="164">
        <v>140</v>
      </c>
      <c r="F147" s="164">
        <v>140</v>
      </c>
      <c r="G147" s="899">
        <f t="shared" si="8"/>
        <v>150</v>
      </c>
      <c r="H147" s="899">
        <f t="shared" si="9"/>
        <v>150</v>
      </c>
    </row>
    <row r="148" spans="1:8" ht="25.5">
      <c r="A148" s="47" t="s">
        <v>4537</v>
      </c>
      <c r="B148" s="48" t="s">
        <v>3482</v>
      </c>
      <c r="C148" s="1259"/>
      <c r="D148" s="96"/>
      <c r="E148" s="1266">
        <v>1</v>
      </c>
      <c r="F148" s="231">
        <v>1</v>
      </c>
      <c r="G148" s="899">
        <f t="shared" si="8"/>
        <v>1</v>
      </c>
      <c r="H148" s="899">
        <f t="shared" si="9"/>
        <v>1</v>
      </c>
    </row>
    <row r="149" spans="1:8" ht="25.5">
      <c r="A149" s="47" t="s">
        <v>134</v>
      </c>
      <c r="B149" s="48" t="s">
        <v>4070</v>
      </c>
      <c r="C149" s="164"/>
      <c r="D149" s="164"/>
      <c r="E149" s="164">
        <v>25</v>
      </c>
      <c r="F149" s="164">
        <v>25</v>
      </c>
      <c r="G149" s="899">
        <f t="shared" si="8"/>
        <v>25</v>
      </c>
      <c r="H149" s="899">
        <f t="shared" si="9"/>
        <v>25</v>
      </c>
    </row>
    <row r="150" spans="1:8" ht="25.5">
      <c r="A150" s="47" t="s">
        <v>1276</v>
      </c>
      <c r="B150" s="48" t="s">
        <v>1277</v>
      </c>
      <c r="C150" s="164">
        <v>1</v>
      </c>
      <c r="D150" s="164">
        <v>1</v>
      </c>
      <c r="E150" s="1266"/>
      <c r="F150" s="231"/>
      <c r="G150" s="899">
        <f t="shared" si="8"/>
        <v>1</v>
      </c>
      <c r="H150" s="899">
        <f t="shared" si="9"/>
        <v>1</v>
      </c>
    </row>
    <row r="151" spans="1:8" ht="25.5">
      <c r="A151" s="47" t="s">
        <v>1278</v>
      </c>
      <c r="B151" s="48" t="s">
        <v>1279</v>
      </c>
      <c r="C151" s="164">
        <v>2</v>
      </c>
      <c r="D151" s="164">
        <v>2</v>
      </c>
      <c r="E151" s="1266"/>
      <c r="F151" s="231"/>
      <c r="G151" s="899">
        <f t="shared" si="8"/>
        <v>2</v>
      </c>
      <c r="H151" s="899">
        <f t="shared" si="9"/>
        <v>2</v>
      </c>
    </row>
    <row r="152" spans="1:8">
      <c r="A152" s="47" t="s">
        <v>1282</v>
      </c>
      <c r="B152" s="48" t="s">
        <v>1283</v>
      </c>
      <c r="C152" s="164"/>
      <c r="D152" s="164"/>
      <c r="E152" s="1266"/>
      <c r="F152" s="231"/>
      <c r="G152" s="899">
        <f t="shared" si="8"/>
        <v>0</v>
      </c>
      <c r="H152" s="899">
        <f t="shared" si="9"/>
        <v>0</v>
      </c>
    </row>
    <row r="153" spans="1:8" ht="25.5">
      <c r="A153" s="47" t="s">
        <v>1356</v>
      </c>
      <c r="B153" s="48" t="s">
        <v>1357</v>
      </c>
      <c r="C153" s="164">
        <v>1</v>
      </c>
      <c r="D153" s="164">
        <v>1</v>
      </c>
      <c r="E153" s="1266"/>
      <c r="F153" s="231"/>
      <c r="G153" s="899">
        <f t="shared" si="8"/>
        <v>1</v>
      </c>
      <c r="H153" s="899">
        <f t="shared" si="9"/>
        <v>1</v>
      </c>
    </row>
    <row r="154" spans="1:8">
      <c r="A154" s="47" t="s">
        <v>3891</v>
      </c>
      <c r="B154" s="48" t="s">
        <v>3892</v>
      </c>
      <c r="C154" s="164"/>
      <c r="D154" s="164"/>
      <c r="E154" s="1266"/>
      <c r="F154" s="231"/>
      <c r="G154" s="899">
        <f t="shared" si="8"/>
        <v>0</v>
      </c>
      <c r="H154" s="899">
        <f t="shared" si="9"/>
        <v>0</v>
      </c>
    </row>
    <row r="155" spans="1:8">
      <c r="A155" s="47" t="s">
        <v>4071</v>
      </c>
      <c r="B155" s="48" t="s">
        <v>4072</v>
      </c>
      <c r="C155" s="1266"/>
      <c r="D155" s="231"/>
      <c r="E155" s="164"/>
      <c r="F155" s="164"/>
      <c r="G155" s="899">
        <f t="shared" si="8"/>
        <v>0</v>
      </c>
      <c r="H155" s="899">
        <f t="shared" si="9"/>
        <v>0</v>
      </c>
    </row>
    <row r="156" spans="1:8" ht="25.5">
      <c r="A156" s="47" t="s">
        <v>5994</v>
      </c>
      <c r="B156" s="48" t="s">
        <v>5995</v>
      </c>
      <c r="C156" s="1266"/>
      <c r="D156" s="231"/>
      <c r="E156" s="164">
        <v>53</v>
      </c>
      <c r="F156" s="164">
        <v>53</v>
      </c>
      <c r="G156" s="899">
        <f t="shared" si="8"/>
        <v>53</v>
      </c>
      <c r="H156" s="899">
        <f t="shared" si="9"/>
        <v>53</v>
      </c>
    </row>
    <row r="157" spans="1:8">
      <c r="A157" s="47" t="s">
        <v>5996</v>
      </c>
      <c r="B157" s="48" t="s">
        <v>5997</v>
      </c>
      <c r="C157" s="1266">
        <v>2</v>
      </c>
      <c r="D157" s="231">
        <v>2</v>
      </c>
      <c r="E157" s="164">
        <v>106</v>
      </c>
      <c r="F157" s="164">
        <v>106</v>
      </c>
      <c r="G157" s="899">
        <f t="shared" si="8"/>
        <v>108</v>
      </c>
      <c r="H157" s="899">
        <f t="shared" si="9"/>
        <v>108</v>
      </c>
    </row>
    <row r="158" spans="1:8">
      <c r="A158" s="47" t="s">
        <v>3900</v>
      </c>
      <c r="B158" s="48" t="s">
        <v>3901</v>
      </c>
      <c r="C158" s="1266"/>
      <c r="D158" s="231"/>
      <c r="E158" s="164"/>
      <c r="F158" s="164"/>
      <c r="G158" s="899">
        <f t="shared" si="8"/>
        <v>0</v>
      </c>
      <c r="H158" s="899">
        <f t="shared" si="9"/>
        <v>0</v>
      </c>
    </row>
    <row r="159" spans="1:8">
      <c r="A159" s="47" t="s">
        <v>6002</v>
      </c>
      <c r="B159" s="48" t="s">
        <v>6003</v>
      </c>
      <c r="C159" s="1266"/>
      <c r="D159" s="231"/>
      <c r="E159" s="164">
        <v>1</v>
      </c>
      <c r="F159" s="164">
        <v>1</v>
      </c>
      <c r="G159" s="899">
        <f t="shared" si="8"/>
        <v>1</v>
      </c>
      <c r="H159" s="899">
        <f t="shared" si="9"/>
        <v>1</v>
      </c>
    </row>
    <row r="160" spans="1:8" ht="25.5">
      <c r="A160" s="47" t="s">
        <v>3915</v>
      </c>
      <c r="B160" s="48" t="s">
        <v>3485</v>
      </c>
      <c r="C160" s="1266"/>
      <c r="D160" s="231"/>
      <c r="E160" s="164">
        <v>4</v>
      </c>
      <c r="F160" s="164">
        <v>4</v>
      </c>
      <c r="G160" s="899">
        <f t="shared" si="8"/>
        <v>4</v>
      </c>
      <c r="H160" s="899">
        <f t="shared" si="9"/>
        <v>4</v>
      </c>
    </row>
    <row r="161" spans="1:8" ht="25.5">
      <c r="A161" s="47" t="s">
        <v>6004</v>
      </c>
      <c r="B161" s="48" t="s">
        <v>3486</v>
      </c>
      <c r="C161" s="1266">
        <v>3</v>
      </c>
      <c r="D161" s="231">
        <v>3</v>
      </c>
      <c r="E161" s="164">
        <v>185</v>
      </c>
      <c r="F161" s="164">
        <v>185</v>
      </c>
      <c r="G161" s="899">
        <f t="shared" si="8"/>
        <v>188</v>
      </c>
      <c r="H161" s="899">
        <f t="shared" si="9"/>
        <v>188</v>
      </c>
    </row>
    <row r="162" spans="1:8">
      <c r="A162" s="47" t="s">
        <v>4074</v>
      </c>
      <c r="B162" s="48" t="s">
        <v>4075</v>
      </c>
      <c r="C162" s="1266"/>
      <c r="D162" s="231"/>
      <c r="E162" s="164"/>
      <c r="F162" s="164"/>
      <c r="G162" s="899">
        <f t="shared" si="8"/>
        <v>0</v>
      </c>
      <c r="H162" s="899">
        <f t="shared" si="9"/>
        <v>0</v>
      </c>
    </row>
    <row r="163" spans="1:8">
      <c r="A163" s="47" t="s">
        <v>4426</v>
      </c>
      <c r="B163" s="48" t="s">
        <v>3489</v>
      </c>
      <c r="C163" s="1266"/>
      <c r="D163" s="231"/>
      <c r="E163" s="164">
        <v>44</v>
      </c>
      <c r="F163" s="164">
        <v>44</v>
      </c>
      <c r="G163" s="899">
        <f t="shared" si="8"/>
        <v>44</v>
      </c>
      <c r="H163" s="899">
        <f t="shared" si="9"/>
        <v>44</v>
      </c>
    </row>
    <row r="164" spans="1:8">
      <c r="A164" s="47" t="s">
        <v>4432</v>
      </c>
      <c r="B164" s="48" t="s">
        <v>3490</v>
      </c>
      <c r="C164" s="1266">
        <v>2</v>
      </c>
      <c r="D164" s="231">
        <v>2</v>
      </c>
      <c r="E164" s="164">
        <v>326</v>
      </c>
      <c r="F164" s="164">
        <v>326</v>
      </c>
      <c r="G164" s="899">
        <f t="shared" si="8"/>
        <v>328</v>
      </c>
      <c r="H164" s="899">
        <f t="shared" si="9"/>
        <v>328</v>
      </c>
    </row>
    <row r="165" spans="1:8" ht="25.5">
      <c r="A165" s="47" t="s">
        <v>4434</v>
      </c>
      <c r="B165" s="48" t="s">
        <v>1013</v>
      </c>
      <c r="C165" s="1266"/>
      <c r="D165" s="231"/>
      <c r="E165" s="164"/>
      <c r="F165" s="164"/>
      <c r="G165" s="899">
        <f t="shared" si="8"/>
        <v>0</v>
      </c>
      <c r="H165" s="899">
        <f t="shared" si="9"/>
        <v>0</v>
      </c>
    </row>
    <row r="166" spans="1:8">
      <c r="A166" s="47" t="s">
        <v>2720</v>
      </c>
      <c r="B166" s="48" t="s">
        <v>2721</v>
      </c>
      <c r="C166" s="1266"/>
      <c r="D166" s="231"/>
      <c r="E166" s="164">
        <v>48</v>
      </c>
      <c r="F166" s="164">
        <v>48</v>
      </c>
      <c r="G166" s="899">
        <f t="shared" ref="G166:G197" si="10">C166+E166</f>
        <v>48</v>
      </c>
      <c r="H166" s="899">
        <f t="shared" ref="H166:H197" si="11">D166+F166</f>
        <v>48</v>
      </c>
    </row>
    <row r="167" spans="1:8" ht="25.5">
      <c r="A167" s="47" t="s">
        <v>4535</v>
      </c>
      <c r="B167" s="48" t="s">
        <v>1156</v>
      </c>
      <c r="C167" s="1266">
        <v>3</v>
      </c>
      <c r="D167" s="231">
        <v>3</v>
      </c>
      <c r="E167" s="164">
        <v>268</v>
      </c>
      <c r="F167" s="164">
        <v>268</v>
      </c>
      <c r="G167" s="899">
        <f t="shared" si="10"/>
        <v>271</v>
      </c>
      <c r="H167" s="899">
        <f t="shared" si="11"/>
        <v>271</v>
      </c>
    </row>
    <row r="168" spans="1:8" ht="25.5">
      <c r="A168" s="47" t="s">
        <v>2309</v>
      </c>
      <c r="B168" s="48" t="s">
        <v>1014</v>
      </c>
      <c r="C168" s="1266"/>
      <c r="D168" s="231"/>
      <c r="E168" s="164">
        <v>3</v>
      </c>
      <c r="F168" s="164">
        <v>3</v>
      </c>
      <c r="G168" s="899">
        <f t="shared" si="10"/>
        <v>3</v>
      </c>
      <c r="H168" s="899">
        <f t="shared" si="11"/>
        <v>3</v>
      </c>
    </row>
    <row r="169" spans="1:8">
      <c r="A169" s="47" t="s">
        <v>3123</v>
      </c>
      <c r="B169" s="48" t="s">
        <v>3124</v>
      </c>
      <c r="C169" s="1259">
        <v>3</v>
      </c>
      <c r="D169" s="96">
        <v>3</v>
      </c>
      <c r="E169" s="1266"/>
      <c r="F169" s="231"/>
      <c r="G169" s="899">
        <f t="shared" si="10"/>
        <v>3</v>
      </c>
      <c r="H169" s="899">
        <f t="shared" si="11"/>
        <v>3</v>
      </c>
    </row>
    <row r="170" spans="1:8" ht="51">
      <c r="A170" s="47" t="s">
        <v>3125</v>
      </c>
      <c r="B170" s="48" t="s">
        <v>3491</v>
      </c>
      <c r="C170" s="1259">
        <v>2</v>
      </c>
      <c r="D170" s="96">
        <v>2</v>
      </c>
      <c r="E170" s="1266"/>
      <c r="F170" s="231"/>
      <c r="G170" s="899">
        <f t="shared" si="10"/>
        <v>2</v>
      </c>
      <c r="H170" s="899">
        <f t="shared" si="11"/>
        <v>2</v>
      </c>
    </row>
    <row r="171" spans="1:8">
      <c r="A171" s="47" t="s">
        <v>3834</v>
      </c>
      <c r="B171" s="48" t="s">
        <v>3835</v>
      </c>
      <c r="C171" s="1259">
        <v>12</v>
      </c>
      <c r="D171" s="96">
        <v>12</v>
      </c>
      <c r="E171" s="1266"/>
      <c r="F171" s="231"/>
      <c r="G171" s="899">
        <f t="shared" si="10"/>
        <v>12</v>
      </c>
      <c r="H171" s="899">
        <f t="shared" si="11"/>
        <v>12</v>
      </c>
    </row>
    <row r="172" spans="1:8" ht="25.5">
      <c r="A172" s="47" t="s">
        <v>1384</v>
      </c>
      <c r="B172" s="48" t="s">
        <v>1385</v>
      </c>
      <c r="C172" s="1259">
        <v>10</v>
      </c>
      <c r="D172" s="96">
        <v>10</v>
      </c>
      <c r="E172" s="1266"/>
      <c r="F172" s="231"/>
      <c r="G172" s="899">
        <f t="shared" si="10"/>
        <v>10</v>
      </c>
      <c r="H172" s="899">
        <f t="shared" si="11"/>
        <v>10</v>
      </c>
    </row>
    <row r="173" spans="1:8">
      <c r="A173" s="47" t="s">
        <v>3126</v>
      </c>
      <c r="B173" s="48" t="s">
        <v>3492</v>
      </c>
      <c r="C173" s="1259">
        <v>3</v>
      </c>
      <c r="D173" s="96">
        <v>3</v>
      </c>
      <c r="E173" s="1266"/>
      <c r="F173" s="231"/>
      <c r="G173" s="899">
        <f t="shared" si="10"/>
        <v>3</v>
      </c>
      <c r="H173" s="899">
        <f t="shared" si="11"/>
        <v>3</v>
      </c>
    </row>
    <row r="174" spans="1:8">
      <c r="A174" s="47" t="s">
        <v>1386</v>
      </c>
      <c r="B174" s="48" t="s">
        <v>3127</v>
      </c>
      <c r="C174" s="1259">
        <v>7</v>
      </c>
      <c r="D174" s="96">
        <v>7</v>
      </c>
      <c r="E174" s="1266"/>
      <c r="F174" s="231"/>
      <c r="G174" s="899">
        <f t="shared" si="10"/>
        <v>7</v>
      </c>
      <c r="H174" s="899">
        <f t="shared" si="11"/>
        <v>7</v>
      </c>
    </row>
    <row r="175" spans="1:8">
      <c r="A175" s="47" t="s">
        <v>3493</v>
      </c>
      <c r="B175" s="48" t="s">
        <v>3494</v>
      </c>
      <c r="C175" s="1259"/>
      <c r="D175" s="96"/>
      <c r="E175" s="1266"/>
      <c r="F175" s="231"/>
      <c r="G175" s="899">
        <f t="shared" si="10"/>
        <v>0</v>
      </c>
      <c r="H175" s="899">
        <f t="shared" si="11"/>
        <v>0</v>
      </c>
    </row>
    <row r="176" spans="1:8">
      <c r="A176" s="47" t="s">
        <v>1634</v>
      </c>
      <c r="B176" s="48" t="s">
        <v>1635</v>
      </c>
      <c r="C176" s="1259"/>
      <c r="D176" s="96"/>
      <c r="E176" s="1266"/>
      <c r="F176" s="231"/>
      <c r="G176" s="899">
        <f t="shared" si="10"/>
        <v>0</v>
      </c>
      <c r="H176" s="899">
        <f t="shared" si="11"/>
        <v>0</v>
      </c>
    </row>
    <row r="177" spans="1:8">
      <c r="A177" s="47" t="s">
        <v>3890</v>
      </c>
      <c r="B177" s="48" t="s">
        <v>1636</v>
      </c>
      <c r="C177" s="1259"/>
      <c r="D177" s="96"/>
      <c r="E177" s="1266"/>
      <c r="F177" s="231"/>
      <c r="G177" s="899">
        <f t="shared" si="10"/>
        <v>0</v>
      </c>
      <c r="H177" s="899">
        <f t="shared" si="11"/>
        <v>0</v>
      </c>
    </row>
    <row r="178" spans="1:8" ht="12" customHeight="1">
      <c r="A178" s="47" t="s">
        <v>3931</v>
      </c>
      <c r="B178" s="48" t="s">
        <v>3932</v>
      </c>
      <c r="C178" s="1259"/>
      <c r="D178" s="96"/>
      <c r="E178" s="1264"/>
      <c r="F178" s="156"/>
      <c r="G178" s="899">
        <f t="shared" si="10"/>
        <v>0</v>
      </c>
      <c r="H178" s="899">
        <f t="shared" si="11"/>
        <v>0</v>
      </c>
    </row>
    <row r="179" spans="1:8">
      <c r="A179" s="47" t="s">
        <v>1637</v>
      </c>
      <c r="B179" s="48" t="s">
        <v>1638</v>
      </c>
      <c r="C179" s="1259"/>
      <c r="D179" s="96"/>
      <c r="E179" s="1266"/>
      <c r="F179" s="231"/>
      <c r="G179" s="899">
        <f t="shared" si="10"/>
        <v>0</v>
      </c>
      <c r="H179" s="899">
        <f t="shared" si="11"/>
        <v>0</v>
      </c>
    </row>
    <row r="180" spans="1:8">
      <c r="A180" s="47" t="s">
        <v>1639</v>
      </c>
      <c r="B180" s="48" t="s">
        <v>1640</v>
      </c>
      <c r="C180" s="1259"/>
      <c r="D180" s="96"/>
      <c r="E180" s="1266"/>
      <c r="F180" s="231"/>
      <c r="G180" s="899">
        <f t="shared" si="10"/>
        <v>0</v>
      </c>
      <c r="H180" s="899">
        <f t="shared" si="11"/>
        <v>0</v>
      </c>
    </row>
    <row r="181" spans="1:8" ht="25.5">
      <c r="A181" s="47" t="s">
        <v>2458</v>
      </c>
      <c r="B181" s="48" t="s">
        <v>1641</v>
      </c>
      <c r="C181" s="1259"/>
      <c r="D181" s="96"/>
      <c r="E181" s="1266"/>
      <c r="F181" s="231"/>
      <c r="G181" s="899">
        <f t="shared" si="10"/>
        <v>0</v>
      </c>
      <c r="H181" s="899">
        <f t="shared" si="11"/>
        <v>0</v>
      </c>
    </row>
    <row r="182" spans="1:8">
      <c r="A182" s="47" t="s">
        <v>3895</v>
      </c>
      <c r="B182" s="48" t="s">
        <v>1642</v>
      </c>
      <c r="C182" s="1259"/>
      <c r="D182" s="96"/>
      <c r="E182" s="1264"/>
      <c r="F182" s="156"/>
      <c r="G182" s="899">
        <f t="shared" si="10"/>
        <v>0</v>
      </c>
      <c r="H182" s="899">
        <f t="shared" si="11"/>
        <v>0</v>
      </c>
    </row>
    <row r="183" spans="1:8" ht="25.5">
      <c r="A183" s="47" t="s">
        <v>1490</v>
      </c>
      <c r="B183" s="48" t="s">
        <v>1491</v>
      </c>
      <c r="C183" s="1259">
        <v>1</v>
      </c>
      <c r="D183" s="96">
        <v>1</v>
      </c>
      <c r="E183" s="1266"/>
      <c r="F183" s="231"/>
      <c r="G183" s="899">
        <f t="shared" si="10"/>
        <v>1</v>
      </c>
      <c r="H183" s="899">
        <f t="shared" si="11"/>
        <v>1</v>
      </c>
    </row>
    <row r="184" spans="1:8">
      <c r="A184" s="47" t="s">
        <v>1492</v>
      </c>
      <c r="B184" s="48" t="s">
        <v>1493</v>
      </c>
      <c r="C184" s="1259"/>
      <c r="D184" s="96"/>
      <c r="E184" s="1266"/>
      <c r="F184" s="231"/>
      <c r="G184" s="899">
        <f t="shared" si="10"/>
        <v>0</v>
      </c>
      <c r="H184" s="899">
        <f t="shared" si="11"/>
        <v>0</v>
      </c>
    </row>
    <row r="185" spans="1:8">
      <c r="A185" s="47" t="s">
        <v>1494</v>
      </c>
      <c r="B185" s="48" t="s">
        <v>1495</v>
      </c>
      <c r="C185" s="1259"/>
      <c r="D185" s="96"/>
      <c r="E185" s="1266"/>
      <c r="F185" s="231"/>
      <c r="G185" s="899">
        <f t="shared" si="10"/>
        <v>0</v>
      </c>
      <c r="H185" s="899">
        <f t="shared" si="11"/>
        <v>0</v>
      </c>
    </row>
    <row r="186" spans="1:8" ht="25.5">
      <c r="A186" s="47" t="s">
        <v>1496</v>
      </c>
      <c r="B186" s="48" t="s">
        <v>1497</v>
      </c>
      <c r="C186" s="1259"/>
      <c r="D186" s="96"/>
      <c r="E186" s="1266"/>
      <c r="F186" s="231"/>
      <c r="G186" s="899">
        <f t="shared" si="10"/>
        <v>0</v>
      </c>
      <c r="H186" s="899">
        <f t="shared" si="11"/>
        <v>0</v>
      </c>
    </row>
    <row r="187" spans="1:8">
      <c r="A187" s="47" t="s">
        <v>1500</v>
      </c>
      <c r="B187" s="48" t="s">
        <v>1501</v>
      </c>
      <c r="C187" s="1259"/>
      <c r="D187" s="96"/>
      <c r="E187" s="1266"/>
      <c r="F187" s="231"/>
      <c r="G187" s="899">
        <f t="shared" si="10"/>
        <v>0</v>
      </c>
      <c r="H187" s="899">
        <f t="shared" si="11"/>
        <v>0</v>
      </c>
    </row>
    <row r="188" spans="1:8" ht="25.5">
      <c r="A188" s="47" t="s">
        <v>1580</v>
      </c>
      <c r="B188" s="48" t="s">
        <v>1502</v>
      </c>
      <c r="C188" s="1259"/>
      <c r="D188" s="96"/>
      <c r="E188" s="1266"/>
      <c r="F188" s="231"/>
      <c r="G188" s="899">
        <f t="shared" si="10"/>
        <v>0</v>
      </c>
      <c r="H188" s="899">
        <f t="shared" si="11"/>
        <v>0</v>
      </c>
    </row>
    <row r="189" spans="1:8">
      <c r="A189" s="47" t="s">
        <v>2172</v>
      </c>
      <c r="B189" s="48" t="s">
        <v>2173</v>
      </c>
      <c r="C189" s="1259"/>
      <c r="D189" s="96"/>
      <c r="E189" s="1266"/>
      <c r="F189" s="231"/>
      <c r="G189" s="899">
        <f t="shared" si="10"/>
        <v>0</v>
      </c>
      <c r="H189" s="899">
        <f t="shared" si="11"/>
        <v>0</v>
      </c>
    </row>
    <row r="190" spans="1:8">
      <c r="A190" s="47" t="s">
        <v>3893</v>
      </c>
      <c r="B190" s="48" t="s">
        <v>3894</v>
      </c>
      <c r="C190" s="1259"/>
      <c r="D190" s="96"/>
      <c r="E190" s="1264"/>
      <c r="F190" s="156"/>
      <c r="G190" s="899">
        <f t="shared" si="10"/>
        <v>0</v>
      </c>
      <c r="H190" s="899">
        <f t="shared" si="11"/>
        <v>0</v>
      </c>
    </row>
    <row r="191" spans="1:8">
      <c r="A191" s="47" t="s">
        <v>1105</v>
      </c>
      <c r="B191" s="48" t="s">
        <v>1106</v>
      </c>
      <c r="C191" s="1259"/>
      <c r="D191" s="96"/>
      <c r="E191" s="1266"/>
      <c r="F191" s="231"/>
      <c r="G191" s="899">
        <f t="shared" si="10"/>
        <v>0</v>
      </c>
      <c r="H191" s="899">
        <f t="shared" si="11"/>
        <v>0</v>
      </c>
    </row>
    <row r="192" spans="1:8" ht="25.5">
      <c r="A192" s="47" t="s">
        <v>1503</v>
      </c>
      <c r="B192" s="48" t="s">
        <v>1504</v>
      </c>
      <c r="C192" s="1259">
        <v>967</v>
      </c>
      <c r="D192" s="96">
        <v>967</v>
      </c>
      <c r="E192" s="1264">
        <v>29</v>
      </c>
      <c r="F192" s="156">
        <v>29</v>
      </c>
      <c r="G192" s="899">
        <f t="shared" si="10"/>
        <v>996</v>
      </c>
      <c r="H192" s="899">
        <f t="shared" si="11"/>
        <v>996</v>
      </c>
    </row>
    <row r="193" spans="1:8" ht="25.5">
      <c r="A193" s="47" t="s">
        <v>4420</v>
      </c>
      <c r="B193" s="48" t="s">
        <v>4421</v>
      </c>
      <c r="C193" s="1259"/>
      <c r="D193" s="96"/>
      <c r="E193" s="1264"/>
      <c r="F193" s="156"/>
      <c r="G193" s="899">
        <f t="shared" si="10"/>
        <v>0</v>
      </c>
      <c r="H193" s="899">
        <f t="shared" si="11"/>
        <v>0</v>
      </c>
    </row>
    <row r="194" spans="1:8" ht="25.5">
      <c r="A194" s="47" t="s">
        <v>3936</v>
      </c>
      <c r="B194" s="48" t="s">
        <v>3937</v>
      </c>
      <c r="C194" s="1259"/>
      <c r="D194" s="96"/>
      <c r="E194" s="1264">
        <v>4</v>
      </c>
      <c r="F194" s="156">
        <v>4</v>
      </c>
      <c r="G194" s="899">
        <f t="shared" si="10"/>
        <v>4</v>
      </c>
      <c r="H194" s="899">
        <f t="shared" si="11"/>
        <v>4</v>
      </c>
    </row>
    <row r="195" spans="1:8" ht="25.5">
      <c r="A195" s="47" t="s">
        <v>3941</v>
      </c>
      <c r="B195" s="48" t="s">
        <v>1505</v>
      </c>
      <c r="C195" s="1259">
        <v>3</v>
      </c>
      <c r="D195" s="96">
        <v>3</v>
      </c>
      <c r="E195" s="1266"/>
      <c r="F195" s="231"/>
      <c r="G195" s="899">
        <f t="shared" si="10"/>
        <v>3</v>
      </c>
      <c r="H195" s="899">
        <f t="shared" si="11"/>
        <v>3</v>
      </c>
    </row>
    <row r="196" spans="1:8" ht="25.5">
      <c r="A196" s="47" t="s">
        <v>2703</v>
      </c>
      <c r="B196" s="48" t="s">
        <v>2704</v>
      </c>
      <c r="C196" s="1259"/>
      <c r="D196" s="96"/>
      <c r="E196" s="1266"/>
      <c r="F196" s="231"/>
      <c r="G196" s="899">
        <f t="shared" si="10"/>
        <v>0</v>
      </c>
      <c r="H196" s="899">
        <f t="shared" si="11"/>
        <v>0</v>
      </c>
    </row>
    <row r="197" spans="1:8">
      <c r="A197" s="47" t="s">
        <v>2554</v>
      </c>
      <c r="B197" s="48" t="s">
        <v>1506</v>
      </c>
      <c r="C197" s="1259"/>
      <c r="D197" s="96"/>
      <c r="E197" s="1266"/>
      <c r="F197" s="231"/>
      <c r="G197" s="899">
        <f t="shared" si="10"/>
        <v>0</v>
      </c>
      <c r="H197" s="899">
        <f t="shared" si="11"/>
        <v>0</v>
      </c>
    </row>
    <row r="198" spans="1:8">
      <c r="A198" s="47" t="s">
        <v>753</v>
      </c>
      <c r="B198" s="48" t="s">
        <v>1507</v>
      </c>
      <c r="C198" s="1266"/>
      <c r="D198" s="231"/>
      <c r="E198" s="1266"/>
      <c r="F198" s="231"/>
      <c r="G198" s="899">
        <f t="shared" ref="G198:G229" si="12">C198+E198</f>
        <v>0</v>
      </c>
      <c r="H198" s="899">
        <f t="shared" ref="H198:H229" si="13">D198+F198</f>
        <v>0</v>
      </c>
    </row>
    <row r="199" spans="1:8">
      <c r="A199" s="47" t="s">
        <v>2307</v>
      </c>
      <c r="B199" s="48" t="s">
        <v>1508</v>
      </c>
      <c r="C199" s="1266"/>
      <c r="D199" s="231"/>
      <c r="E199" s="1264"/>
      <c r="F199" s="156"/>
      <c r="G199" s="899">
        <f t="shared" si="12"/>
        <v>0</v>
      </c>
      <c r="H199" s="899">
        <f t="shared" si="13"/>
        <v>0</v>
      </c>
    </row>
    <row r="200" spans="1:8" ht="25.5">
      <c r="A200" s="47" t="s">
        <v>4435</v>
      </c>
      <c r="B200" s="48" t="s">
        <v>3055</v>
      </c>
      <c r="C200" s="1266"/>
      <c r="D200" s="231"/>
      <c r="E200" s="1264"/>
      <c r="F200" s="156"/>
      <c r="G200" s="899">
        <f t="shared" si="12"/>
        <v>0</v>
      </c>
      <c r="H200" s="899">
        <f t="shared" si="13"/>
        <v>0</v>
      </c>
    </row>
    <row r="201" spans="1:8" ht="25.5">
      <c r="A201" s="47" t="s">
        <v>1280</v>
      </c>
      <c r="B201" s="48" t="s">
        <v>1281</v>
      </c>
      <c r="C201" s="164"/>
      <c r="D201" s="164"/>
      <c r="E201" s="1266"/>
      <c r="F201" s="231"/>
      <c r="G201" s="899">
        <f t="shared" si="12"/>
        <v>0</v>
      </c>
      <c r="H201" s="899">
        <f t="shared" si="13"/>
        <v>0</v>
      </c>
    </row>
    <row r="202" spans="1:8" ht="25.5">
      <c r="A202" s="47" t="s">
        <v>3159</v>
      </c>
      <c r="B202" s="48" t="s">
        <v>6104</v>
      </c>
      <c r="C202" s="164">
        <v>2</v>
      </c>
      <c r="D202" s="164">
        <v>2</v>
      </c>
      <c r="E202" s="1266"/>
      <c r="F202" s="231"/>
      <c r="G202" s="899">
        <f t="shared" si="12"/>
        <v>2</v>
      </c>
      <c r="H202" s="899">
        <f t="shared" si="13"/>
        <v>2</v>
      </c>
    </row>
    <row r="203" spans="1:8" ht="25.5">
      <c r="A203" s="47" t="s">
        <v>1356</v>
      </c>
      <c r="B203" s="48" t="s">
        <v>1357</v>
      </c>
      <c r="C203" s="164"/>
      <c r="D203" s="164"/>
      <c r="E203" s="1266"/>
      <c r="F203" s="231"/>
      <c r="G203" s="899">
        <f t="shared" si="12"/>
        <v>0</v>
      </c>
      <c r="H203" s="899">
        <f t="shared" si="13"/>
        <v>0</v>
      </c>
    </row>
    <row r="204" spans="1:8">
      <c r="A204" s="47" t="s">
        <v>3121</v>
      </c>
      <c r="B204" s="48" t="s">
        <v>3122</v>
      </c>
      <c r="C204" s="164">
        <v>1</v>
      </c>
      <c r="D204" s="164">
        <v>1</v>
      </c>
      <c r="E204" s="1266"/>
      <c r="F204" s="231"/>
      <c r="G204" s="899">
        <f t="shared" si="12"/>
        <v>1</v>
      </c>
      <c r="H204" s="899">
        <f t="shared" si="13"/>
        <v>1</v>
      </c>
    </row>
    <row r="205" spans="1:8">
      <c r="A205" s="47" t="s">
        <v>6105</v>
      </c>
      <c r="B205" s="48" t="s">
        <v>6106</v>
      </c>
      <c r="C205" s="164"/>
      <c r="D205" s="164"/>
      <c r="E205" s="1266"/>
      <c r="F205" s="231"/>
      <c r="G205" s="899">
        <f t="shared" si="12"/>
        <v>0</v>
      </c>
      <c r="H205" s="899">
        <f t="shared" si="13"/>
        <v>0</v>
      </c>
    </row>
    <row r="206" spans="1:8">
      <c r="A206" s="47" t="s">
        <v>1560</v>
      </c>
      <c r="B206" s="48" t="s">
        <v>6107</v>
      </c>
      <c r="C206" s="164"/>
      <c r="D206" s="164"/>
      <c r="E206" s="1266"/>
      <c r="F206" s="231"/>
      <c r="G206" s="899">
        <f t="shared" si="12"/>
        <v>0</v>
      </c>
      <c r="H206" s="899">
        <f t="shared" si="13"/>
        <v>0</v>
      </c>
    </row>
    <row r="207" spans="1:8" ht="18" customHeight="1">
      <c r="A207" s="47" t="s">
        <v>3136</v>
      </c>
      <c r="B207" s="48" t="s">
        <v>6108</v>
      </c>
      <c r="C207" s="164"/>
      <c r="D207" s="164"/>
      <c r="E207" s="1266"/>
      <c r="F207" s="231"/>
      <c r="G207" s="899">
        <f t="shared" si="12"/>
        <v>0</v>
      </c>
      <c r="H207" s="899">
        <f t="shared" si="13"/>
        <v>0</v>
      </c>
    </row>
    <row r="208" spans="1:8">
      <c r="A208" s="47" t="s">
        <v>3138</v>
      </c>
      <c r="B208" s="48" t="s">
        <v>6109</v>
      </c>
      <c r="C208" s="164">
        <v>3</v>
      </c>
      <c r="D208" s="164">
        <v>3</v>
      </c>
      <c r="E208" s="1266"/>
      <c r="F208" s="231"/>
      <c r="G208" s="899">
        <f t="shared" si="12"/>
        <v>3</v>
      </c>
      <c r="H208" s="899">
        <f t="shared" si="13"/>
        <v>3</v>
      </c>
    </row>
    <row r="209" spans="1:8" ht="13.5" customHeight="1">
      <c r="A209" s="47" t="s">
        <v>1521</v>
      </c>
      <c r="B209" s="48" t="s">
        <v>6110</v>
      </c>
      <c r="C209" s="164"/>
      <c r="D209" s="164"/>
      <c r="E209" s="1266"/>
      <c r="F209" s="231"/>
      <c r="G209" s="899">
        <f t="shared" si="12"/>
        <v>0</v>
      </c>
      <c r="H209" s="899">
        <f t="shared" si="13"/>
        <v>0</v>
      </c>
    </row>
    <row r="210" spans="1:8">
      <c r="A210" s="47" t="s">
        <v>6111</v>
      </c>
      <c r="B210" s="48" t="s">
        <v>6112</v>
      </c>
      <c r="C210" s="164"/>
      <c r="D210" s="164"/>
      <c r="E210" s="1266"/>
      <c r="F210" s="231"/>
      <c r="G210" s="899">
        <f t="shared" si="12"/>
        <v>0</v>
      </c>
      <c r="H210" s="899">
        <f t="shared" si="13"/>
        <v>0</v>
      </c>
    </row>
    <row r="211" spans="1:8">
      <c r="A211" s="47" t="s">
        <v>6113</v>
      </c>
      <c r="B211" s="48" t="s">
        <v>6114</v>
      </c>
      <c r="C211" s="164">
        <v>1</v>
      </c>
      <c r="D211" s="164">
        <v>1</v>
      </c>
      <c r="E211" s="1266"/>
      <c r="F211" s="231"/>
      <c r="G211" s="899">
        <f t="shared" si="12"/>
        <v>1</v>
      </c>
      <c r="H211" s="899">
        <f t="shared" si="13"/>
        <v>1</v>
      </c>
    </row>
    <row r="212" spans="1:8" ht="25.5">
      <c r="A212" s="47" t="s">
        <v>3945</v>
      </c>
      <c r="B212" s="48" t="s">
        <v>6115</v>
      </c>
      <c r="C212" s="164">
        <v>1</v>
      </c>
      <c r="D212" s="164">
        <v>1</v>
      </c>
      <c r="E212" s="1266"/>
      <c r="F212" s="231"/>
      <c r="G212" s="899">
        <f t="shared" si="12"/>
        <v>1</v>
      </c>
      <c r="H212" s="899">
        <f t="shared" si="13"/>
        <v>1</v>
      </c>
    </row>
    <row r="213" spans="1:8">
      <c r="A213" s="47" t="s">
        <v>1260</v>
      </c>
      <c r="B213" s="48" t="s">
        <v>1261</v>
      </c>
      <c r="C213" s="164"/>
      <c r="D213" s="164"/>
      <c r="E213" s="1266">
        <v>1</v>
      </c>
      <c r="F213" s="231">
        <v>1</v>
      </c>
      <c r="G213" s="899">
        <f t="shared" si="12"/>
        <v>1</v>
      </c>
      <c r="H213" s="899">
        <f t="shared" si="13"/>
        <v>1</v>
      </c>
    </row>
    <row r="214" spans="1:8">
      <c r="A214" s="47" t="s">
        <v>1066</v>
      </c>
      <c r="B214" s="48" t="s">
        <v>2596</v>
      </c>
      <c r="C214" s="164"/>
      <c r="D214" s="164"/>
      <c r="E214" s="1266"/>
      <c r="F214" s="231"/>
      <c r="G214" s="899">
        <f t="shared" si="12"/>
        <v>0</v>
      </c>
      <c r="H214" s="899">
        <f t="shared" si="13"/>
        <v>0</v>
      </c>
    </row>
    <row r="215" spans="1:8">
      <c r="A215" s="47" t="s">
        <v>3160</v>
      </c>
      <c r="B215" s="48" t="s">
        <v>6116</v>
      </c>
      <c r="C215" s="164">
        <v>9</v>
      </c>
      <c r="D215" s="164">
        <v>9</v>
      </c>
      <c r="E215" s="1266">
        <v>2</v>
      </c>
      <c r="F215" s="231">
        <v>2</v>
      </c>
      <c r="G215" s="899">
        <f t="shared" si="12"/>
        <v>11</v>
      </c>
      <c r="H215" s="899">
        <f t="shared" si="13"/>
        <v>11</v>
      </c>
    </row>
    <row r="216" spans="1:8">
      <c r="A216" s="47" t="s">
        <v>3148</v>
      </c>
      <c r="B216" s="48" t="s">
        <v>6117</v>
      </c>
      <c r="C216" s="164"/>
      <c r="D216" s="164"/>
      <c r="E216" s="1266">
        <v>1</v>
      </c>
      <c r="F216" s="231">
        <v>1</v>
      </c>
      <c r="G216" s="899">
        <f t="shared" si="12"/>
        <v>1</v>
      </c>
      <c r="H216" s="899">
        <f t="shared" si="13"/>
        <v>1</v>
      </c>
    </row>
    <row r="217" spans="1:8" ht="38.25">
      <c r="A217" s="47" t="s">
        <v>4036</v>
      </c>
      <c r="B217" s="48" t="s">
        <v>4868</v>
      </c>
      <c r="C217" s="164"/>
      <c r="D217" s="164"/>
      <c r="E217" s="1266"/>
      <c r="F217" s="231"/>
      <c r="G217" s="899">
        <f t="shared" si="12"/>
        <v>0</v>
      </c>
      <c r="H217" s="899">
        <f t="shared" si="13"/>
        <v>0</v>
      </c>
    </row>
    <row r="218" spans="1:8">
      <c r="A218" s="47" t="s">
        <v>3885</v>
      </c>
      <c r="B218" s="48" t="s">
        <v>4869</v>
      </c>
      <c r="C218" s="164"/>
      <c r="D218" s="164"/>
      <c r="E218" s="1266"/>
      <c r="F218" s="231"/>
      <c r="G218" s="899">
        <f t="shared" si="12"/>
        <v>0</v>
      </c>
      <c r="H218" s="899">
        <f t="shared" si="13"/>
        <v>0</v>
      </c>
    </row>
    <row r="219" spans="1:8">
      <c r="A219" s="47" t="s">
        <v>1571</v>
      </c>
      <c r="B219" s="48" t="s">
        <v>4870</v>
      </c>
      <c r="C219" s="164"/>
      <c r="D219" s="164"/>
      <c r="E219" s="1266"/>
      <c r="F219" s="231"/>
      <c r="G219" s="899">
        <f t="shared" si="12"/>
        <v>0</v>
      </c>
      <c r="H219" s="899">
        <f t="shared" si="13"/>
        <v>0</v>
      </c>
    </row>
    <row r="220" spans="1:8">
      <c r="A220" s="47" t="s">
        <v>4871</v>
      </c>
      <c r="B220" s="48" t="s">
        <v>4872</v>
      </c>
      <c r="C220" s="164">
        <v>38</v>
      </c>
      <c r="D220" s="164">
        <v>38</v>
      </c>
      <c r="E220" s="1266"/>
      <c r="F220" s="231"/>
      <c r="G220" s="899">
        <f t="shared" si="12"/>
        <v>38</v>
      </c>
      <c r="H220" s="899">
        <f t="shared" si="13"/>
        <v>38</v>
      </c>
    </row>
    <row r="221" spans="1:8" ht="25.5">
      <c r="A221" s="47" t="s">
        <v>3149</v>
      </c>
      <c r="B221" s="48" t="s">
        <v>3150</v>
      </c>
      <c r="C221" s="164">
        <v>3</v>
      </c>
      <c r="D221" s="164">
        <v>3</v>
      </c>
      <c r="E221" s="1266">
        <v>2</v>
      </c>
      <c r="F221" s="231">
        <v>2</v>
      </c>
      <c r="G221" s="899">
        <f t="shared" si="12"/>
        <v>5</v>
      </c>
      <c r="H221" s="899">
        <f t="shared" si="13"/>
        <v>5</v>
      </c>
    </row>
    <row r="222" spans="1:8" ht="25.5">
      <c r="A222" s="47" t="s">
        <v>1515</v>
      </c>
      <c r="B222" s="48" t="s">
        <v>4873</v>
      </c>
      <c r="C222" s="164"/>
      <c r="D222" s="164"/>
      <c r="E222" s="1266"/>
      <c r="F222" s="231"/>
      <c r="G222" s="899">
        <f t="shared" si="12"/>
        <v>0</v>
      </c>
      <c r="H222" s="899">
        <f t="shared" si="13"/>
        <v>0</v>
      </c>
    </row>
    <row r="223" spans="1:8">
      <c r="A223" s="47" t="s">
        <v>4874</v>
      </c>
      <c r="B223" s="48" t="s">
        <v>4875</v>
      </c>
      <c r="C223" s="164"/>
      <c r="D223" s="164"/>
      <c r="E223" s="1266"/>
      <c r="F223" s="231"/>
      <c r="G223" s="899">
        <f t="shared" si="12"/>
        <v>0</v>
      </c>
      <c r="H223" s="899">
        <f t="shared" si="13"/>
        <v>0</v>
      </c>
    </row>
    <row r="224" spans="1:8" ht="25.5">
      <c r="A224" s="47" t="s">
        <v>3142</v>
      </c>
      <c r="B224" s="48" t="s">
        <v>4876</v>
      </c>
      <c r="C224" s="164">
        <v>1</v>
      </c>
      <c r="D224" s="164">
        <v>1</v>
      </c>
      <c r="E224" s="1266"/>
      <c r="F224" s="231"/>
      <c r="G224" s="899">
        <f t="shared" si="12"/>
        <v>1</v>
      </c>
      <c r="H224" s="899">
        <f t="shared" si="13"/>
        <v>1</v>
      </c>
    </row>
    <row r="225" spans="1:8">
      <c r="A225" s="47" t="s">
        <v>6000</v>
      </c>
      <c r="B225" s="48" t="s">
        <v>6001</v>
      </c>
      <c r="C225" s="164"/>
      <c r="D225" s="164"/>
      <c r="E225" s="1266"/>
      <c r="F225" s="231"/>
      <c r="G225" s="899">
        <f t="shared" si="12"/>
        <v>0</v>
      </c>
      <c r="H225" s="899">
        <f t="shared" si="13"/>
        <v>0</v>
      </c>
    </row>
    <row r="226" spans="1:8">
      <c r="A226" s="47" t="s">
        <v>4990</v>
      </c>
      <c r="B226" s="48" t="s">
        <v>5041</v>
      </c>
      <c r="C226" s="164">
        <v>3</v>
      </c>
      <c r="D226" s="164">
        <v>3</v>
      </c>
      <c r="E226" s="1266"/>
      <c r="F226" s="231"/>
      <c r="G226" s="899">
        <f t="shared" si="12"/>
        <v>3</v>
      </c>
      <c r="H226" s="899">
        <f t="shared" si="13"/>
        <v>3</v>
      </c>
    </row>
    <row r="227" spans="1:8">
      <c r="A227" s="47" t="s">
        <v>4993</v>
      </c>
      <c r="B227" s="48" t="s">
        <v>5042</v>
      </c>
      <c r="C227" s="164"/>
      <c r="D227" s="164"/>
      <c r="E227" s="1266"/>
      <c r="F227" s="231"/>
      <c r="G227" s="899">
        <f t="shared" si="12"/>
        <v>0</v>
      </c>
      <c r="H227" s="899">
        <f t="shared" si="13"/>
        <v>0</v>
      </c>
    </row>
    <row r="228" spans="1:8" ht="25.5">
      <c r="A228" s="47" t="s">
        <v>3145</v>
      </c>
      <c r="B228" s="48" t="s">
        <v>3173</v>
      </c>
      <c r="C228" s="164">
        <v>4</v>
      </c>
      <c r="D228" s="164">
        <v>4</v>
      </c>
      <c r="E228" s="1266"/>
      <c r="F228" s="231"/>
      <c r="G228" s="899">
        <f t="shared" si="12"/>
        <v>4</v>
      </c>
      <c r="H228" s="899">
        <f t="shared" si="13"/>
        <v>4</v>
      </c>
    </row>
    <row r="229" spans="1:8">
      <c r="A229" s="47" t="s">
        <v>1008</v>
      </c>
      <c r="B229" s="48" t="s">
        <v>4048</v>
      </c>
      <c r="C229" s="164"/>
      <c r="D229" s="164"/>
      <c r="E229" s="1266"/>
      <c r="F229" s="231"/>
      <c r="G229" s="899">
        <f t="shared" si="12"/>
        <v>0</v>
      </c>
      <c r="H229" s="899">
        <f t="shared" si="13"/>
        <v>0</v>
      </c>
    </row>
    <row r="230" spans="1:8" ht="25.5">
      <c r="A230" s="47" t="s">
        <v>4430</v>
      </c>
      <c r="B230" s="48" t="s">
        <v>5043</v>
      </c>
      <c r="C230" s="164"/>
      <c r="D230" s="164"/>
      <c r="E230" s="1266"/>
      <c r="F230" s="231"/>
      <c r="G230" s="899">
        <f t="shared" ref="G230:G245" si="14">C230+E230</f>
        <v>0</v>
      </c>
      <c r="H230" s="899">
        <f t="shared" ref="H230:H245" si="15">D230+F230</f>
        <v>0</v>
      </c>
    </row>
    <row r="231" spans="1:8">
      <c r="A231" s="47" t="s">
        <v>4991</v>
      </c>
      <c r="B231" s="48" t="s">
        <v>5044</v>
      </c>
      <c r="C231" s="164"/>
      <c r="D231" s="164"/>
      <c r="E231" s="1266">
        <v>1</v>
      </c>
      <c r="F231" s="231">
        <v>1</v>
      </c>
      <c r="G231" s="899">
        <f t="shared" si="14"/>
        <v>1</v>
      </c>
      <c r="H231" s="899">
        <f t="shared" si="15"/>
        <v>1</v>
      </c>
    </row>
    <row r="232" spans="1:8" ht="25.5">
      <c r="A232" s="47" t="s">
        <v>1010</v>
      </c>
      <c r="B232" s="48" t="s">
        <v>6714</v>
      </c>
      <c r="C232" s="164"/>
      <c r="D232" s="164"/>
      <c r="E232" s="1266"/>
      <c r="F232" s="231"/>
      <c r="G232" s="899">
        <f t="shared" si="14"/>
        <v>0</v>
      </c>
      <c r="H232" s="899">
        <f t="shared" si="15"/>
        <v>0</v>
      </c>
    </row>
    <row r="233" spans="1:8" ht="25.5">
      <c r="A233" s="47" t="s">
        <v>4432</v>
      </c>
      <c r="B233" s="48" t="s">
        <v>6715</v>
      </c>
      <c r="C233" s="164"/>
      <c r="D233" s="164"/>
      <c r="E233" s="1266"/>
      <c r="F233" s="900"/>
      <c r="G233" s="899">
        <f t="shared" si="14"/>
        <v>0</v>
      </c>
      <c r="H233" s="899">
        <f t="shared" si="15"/>
        <v>0</v>
      </c>
    </row>
    <row r="234" spans="1:8" ht="25.5">
      <c r="A234" s="47" t="s">
        <v>7024</v>
      </c>
      <c r="B234" s="48" t="s">
        <v>7025</v>
      </c>
      <c r="C234" s="164">
        <v>1</v>
      </c>
      <c r="D234" s="164">
        <v>1</v>
      </c>
      <c r="E234" s="1266"/>
      <c r="F234" s="900"/>
      <c r="G234" s="899">
        <f t="shared" si="14"/>
        <v>1</v>
      </c>
      <c r="H234" s="899">
        <f t="shared" si="15"/>
        <v>1</v>
      </c>
    </row>
    <row r="235" spans="1:8" ht="25.5">
      <c r="A235" s="47" t="s">
        <v>7026</v>
      </c>
      <c r="B235" s="48" t="s">
        <v>7027</v>
      </c>
      <c r="C235" s="164">
        <v>1</v>
      </c>
      <c r="D235" s="164">
        <v>1</v>
      </c>
      <c r="E235" s="1266"/>
      <c r="F235" s="900"/>
      <c r="G235" s="899">
        <f t="shared" si="14"/>
        <v>1</v>
      </c>
      <c r="H235" s="899">
        <f t="shared" si="15"/>
        <v>1</v>
      </c>
    </row>
    <row r="236" spans="1:8">
      <c r="A236" s="47" t="s">
        <v>7028</v>
      </c>
      <c r="B236" s="48" t="s">
        <v>7029</v>
      </c>
      <c r="C236" s="164"/>
      <c r="D236" s="164"/>
      <c r="E236" s="1266">
        <v>1</v>
      </c>
      <c r="F236" s="900">
        <v>1</v>
      </c>
      <c r="G236" s="899">
        <f t="shared" si="14"/>
        <v>1</v>
      </c>
      <c r="H236" s="899">
        <f t="shared" si="15"/>
        <v>1</v>
      </c>
    </row>
    <row r="237" spans="1:8">
      <c r="A237" s="47" t="s">
        <v>7118</v>
      </c>
      <c r="B237" s="48" t="s">
        <v>7119</v>
      </c>
      <c r="C237" s="164">
        <v>2</v>
      </c>
      <c r="D237" s="164">
        <v>2</v>
      </c>
      <c r="E237" s="1266"/>
      <c r="F237" s="900"/>
      <c r="G237" s="899">
        <f t="shared" si="14"/>
        <v>2</v>
      </c>
      <c r="H237" s="899">
        <f t="shared" si="15"/>
        <v>2</v>
      </c>
    </row>
    <row r="238" spans="1:8">
      <c r="A238" s="47" t="s">
        <v>3847</v>
      </c>
      <c r="B238" s="48" t="s">
        <v>4508</v>
      </c>
      <c r="C238" s="164">
        <v>1</v>
      </c>
      <c r="D238" s="164">
        <v>1</v>
      </c>
      <c r="E238" s="1266"/>
      <c r="F238" s="1127"/>
      <c r="G238" s="1126">
        <f t="shared" si="14"/>
        <v>1</v>
      </c>
      <c r="H238" s="1126">
        <f t="shared" si="15"/>
        <v>1</v>
      </c>
    </row>
    <row r="239" spans="1:8">
      <c r="A239" s="47" t="s">
        <v>7402</v>
      </c>
      <c r="B239" s="48" t="s">
        <v>7403</v>
      </c>
      <c r="C239" s="164">
        <v>1</v>
      </c>
      <c r="D239" s="164">
        <v>1</v>
      </c>
      <c r="E239" s="1266"/>
      <c r="F239" s="1127"/>
      <c r="G239" s="1126">
        <f t="shared" si="14"/>
        <v>1</v>
      </c>
      <c r="H239" s="1126">
        <f t="shared" si="15"/>
        <v>1</v>
      </c>
    </row>
    <row r="240" spans="1:8" ht="25.5">
      <c r="A240" s="47" t="s">
        <v>7404</v>
      </c>
      <c r="B240" s="48" t="s">
        <v>7405</v>
      </c>
      <c r="C240" s="164">
        <v>1</v>
      </c>
      <c r="D240" s="164">
        <v>1</v>
      </c>
      <c r="E240" s="1266"/>
      <c r="F240" s="1127"/>
      <c r="G240" s="1126">
        <f t="shared" si="14"/>
        <v>1</v>
      </c>
      <c r="H240" s="1126">
        <f t="shared" si="15"/>
        <v>1</v>
      </c>
    </row>
    <row r="241" spans="1:8">
      <c r="A241" s="47" t="s">
        <v>3143</v>
      </c>
      <c r="B241" s="48" t="s">
        <v>3144</v>
      </c>
      <c r="C241" s="164">
        <v>2</v>
      </c>
      <c r="D241" s="164">
        <v>2</v>
      </c>
      <c r="E241" s="1266"/>
      <c r="F241" s="1127"/>
      <c r="G241" s="1126">
        <f t="shared" si="14"/>
        <v>2</v>
      </c>
      <c r="H241" s="1126">
        <f t="shared" si="15"/>
        <v>2</v>
      </c>
    </row>
    <row r="242" spans="1:8">
      <c r="A242" s="47" t="s">
        <v>7648</v>
      </c>
      <c r="B242" s="48" t="s">
        <v>7649</v>
      </c>
      <c r="C242" s="164">
        <v>1</v>
      </c>
      <c r="D242" s="164">
        <v>1</v>
      </c>
      <c r="E242" s="1266"/>
      <c r="F242" s="1127"/>
      <c r="G242" s="1126">
        <f t="shared" si="14"/>
        <v>1</v>
      </c>
      <c r="H242" s="1126">
        <f t="shared" si="15"/>
        <v>1</v>
      </c>
    </row>
    <row r="243" spans="1:8">
      <c r="A243" s="47" t="s">
        <v>7650</v>
      </c>
      <c r="B243" s="48" t="s">
        <v>7651</v>
      </c>
      <c r="C243" s="164">
        <v>1</v>
      </c>
      <c r="D243" s="164">
        <v>1</v>
      </c>
      <c r="E243" s="1266"/>
      <c r="F243" s="1127"/>
      <c r="G243" s="1126">
        <f t="shared" si="14"/>
        <v>1</v>
      </c>
      <c r="H243" s="1126">
        <f t="shared" si="15"/>
        <v>1</v>
      </c>
    </row>
    <row r="244" spans="1:8">
      <c r="A244" s="47"/>
      <c r="B244" s="48"/>
      <c r="C244" s="164"/>
      <c r="D244" s="164"/>
      <c r="E244" s="1266"/>
      <c r="F244" s="231"/>
      <c r="G244" s="899">
        <f t="shared" si="14"/>
        <v>0</v>
      </c>
      <c r="H244" s="899">
        <f t="shared" si="15"/>
        <v>0</v>
      </c>
    </row>
    <row r="245" spans="1:8" ht="14.25">
      <c r="A245" s="340" t="s">
        <v>3974</v>
      </c>
      <c r="B245" s="253"/>
      <c r="C245" s="237">
        <f>SUM(C70:C244)</f>
        <v>4759</v>
      </c>
      <c r="D245" s="237">
        <f>SUM(D70:D244)</f>
        <v>4759</v>
      </c>
      <c r="E245" s="237">
        <f>SUM(E70:E244)</f>
        <v>16064</v>
      </c>
      <c r="F245" s="237">
        <f>SUM(F70:F244)</f>
        <v>16064</v>
      </c>
      <c r="G245" s="899">
        <f t="shared" si="14"/>
        <v>20823</v>
      </c>
      <c r="H245" s="899">
        <f t="shared" si="15"/>
        <v>20823</v>
      </c>
    </row>
    <row r="246" spans="1:8" ht="11.25" customHeight="1">
      <c r="A246" s="341"/>
      <c r="B246" s="343"/>
      <c r="C246" s="1430"/>
      <c r="D246" s="1430"/>
      <c r="E246" s="1430"/>
      <c r="F246" s="1430"/>
      <c r="G246" s="1430"/>
      <c r="H246" s="1429"/>
    </row>
    <row r="247" spans="1:8" ht="10.5" customHeight="1">
      <c r="A247" s="341"/>
      <c r="B247" s="243" t="s">
        <v>3977</v>
      </c>
      <c r="C247" s="98"/>
      <c r="D247" s="98"/>
      <c r="E247" s="164"/>
      <c r="F247" s="164"/>
      <c r="G247" s="146">
        <f t="shared" ref="G247:G260" si="16">C247+E247</f>
        <v>0</v>
      </c>
      <c r="H247" s="146">
        <f t="shared" ref="H247:H260" si="17">D247+F247</f>
        <v>0</v>
      </c>
    </row>
    <row r="248" spans="1:8" ht="11.25" customHeight="1">
      <c r="A248" s="342" t="s">
        <v>3975</v>
      </c>
      <c r="B248" s="243" t="s">
        <v>3979</v>
      </c>
      <c r="C248" s="98"/>
      <c r="D248" s="98"/>
      <c r="E248" s="164"/>
      <c r="F248" s="164"/>
      <c r="G248" s="146">
        <f t="shared" si="16"/>
        <v>0</v>
      </c>
      <c r="H248" s="146">
        <f t="shared" si="17"/>
        <v>0</v>
      </c>
    </row>
    <row r="249" spans="1:8" ht="11.25" customHeight="1">
      <c r="A249" s="341" t="s">
        <v>3976</v>
      </c>
      <c r="B249" s="243" t="s">
        <v>3981</v>
      </c>
      <c r="C249" s="98"/>
      <c r="D249" s="98"/>
      <c r="E249" s="164"/>
      <c r="F249" s="164"/>
      <c r="G249" s="146">
        <f t="shared" si="16"/>
        <v>0</v>
      </c>
      <c r="H249" s="146">
        <f t="shared" si="17"/>
        <v>0</v>
      </c>
    </row>
    <row r="250" spans="1:8" ht="11.25" customHeight="1">
      <c r="A250" s="341" t="s">
        <v>3978</v>
      </c>
      <c r="B250" s="243" t="s">
        <v>3982</v>
      </c>
      <c r="C250" s="98"/>
      <c r="D250" s="98"/>
      <c r="E250" s="164"/>
      <c r="F250" s="164"/>
      <c r="G250" s="146">
        <f t="shared" si="16"/>
        <v>0</v>
      </c>
      <c r="H250" s="146">
        <f t="shared" si="17"/>
        <v>0</v>
      </c>
    </row>
    <row r="251" spans="1:8" ht="11.25" customHeight="1">
      <c r="A251" s="341" t="s">
        <v>3980</v>
      </c>
      <c r="B251" s="243" t="s">
        <v>3984</v>
      </c>
      <c r="C251" s="98"/>
      <c r="D251" s="98"/>
      <c r="E251" s="164"/>
      <c r="F251" s="164"/>
      <c r="G251" s="146">
        <f t="shared" si="16"/>
        <v>0</v>
      </c>
      <c r="H251" s="146">
        <f t="shared" si="17"/>
        <v>0</v>
      </c>
    </row>
    <row r="252" spans="1:8" ht="11.25" customHeight="1">
      <c r="A252" s="341" t="s">
        <v>4477</v>
      </c>
      <c r="B252" s="243" t="s">
        <v>3986</v>
      </c>
      <c r="C252" s="98"/>
      <c r="D252" s="98"/>
      <c r="E252" s="164"/>
      <c r="F252" s="164"/>
      <c r="G252" s="146">
        <f t="shared" si="16"/>
        <v>0</v>
      </c>
      <c r="H252" s="146">
        <f t="shared" si="17"/>
        <v>0</v>
      </c>
    </row>
    <row r="253" spans="1:8" ht="24.75" customHeight="1">
      <c r="A253" s="341" t="s">
        <v>3983</v>
      </c>
      <c r="B253" s="243" t="s">
        <v>3988</v>
      </c>
      <c r="C253" s="98"/>
      <c r="D253" s="98"/>
      <c r="E253" s="164"/>
      <c r="F253" s="164"/>
      <c r="G253" s="146">
        <f t="shared" si="16"/>
        <v>0</v>
      </c>
      <c r="H253" s="146">
        <f t="shared" si="17"/>
        <v>0</v>
      </c>
    </row>
    <row r="254" spans="1:8" ht="9.75" customHeight="1">
      <c r="A254" s="341" t="s">
        <v>3985</v>
      </c>
      <c r="B254" s="243" t="s">
        <v>3990</v>
      </c>
      <c r="C254" s="98"/>
      <c r="D254" s="98"/>
      <c r="E254" s="164"/>
      <c r="F254" s="164"/>
      <c r="G254" s="146">
        <f t="shared" si="16"/>
        <v>0</v>
      </c>
      <c r="H254" s="146">
        <f t="shared" si="17"/>
        <v>0</v>
      </c>
    </row>
    <row r="255" spans="1:8" ht="12.75" customHeight="1">
      <c r="A255" s="341" t="s">
        <v>3987</v>
      </c>
      <c r="B255" s="243" t="s">
        <v>3992</v>
      </c>
      <c r="C255" s="98"/>
      <c r="D255" s="98"/>
      <c r="E255" s="164"/>
      <c r="F255" s="164"/>
      <c r="G255" s="146">
        <f t="shared" si="16"/>
        <v>0</v>
      </c>
      <c r="H255" s="146">
        <f t="shared" si="17"/>
        <v>0</v>
      </c>
    </row>
    <row r="256" spans="1:8" ht="10.5" customHeight="1">
      <c r="A256" s="341" t="s">
        <v>3989</v>
      </c>
      <c r="B256" s="243" t="s">
        <v>3994</v>
      </c>
      <c r="C256" s="98"/>
      <c r="D256" s="98"/>
      <c r="E256" s="164"/>
      <c r="F256" s="164"/>
      <c r="G256" s="146">
        <f t="shared" si="16"/>
        <v>0</v>
      </c>
      <c r="H256" s="146">
        <f t="shared" si="17"/>
        <v>0</v>
      </c>
    </row>
    <row r="257" spans="1:8" ht="15.75" customHeight="1">
      <c r="A257" s="341" t="s">
        <v>3991</v>
      </c>
      <c r="B257" s="243" t="s">
        <v>3996</v>
      </c>
      <c r="C257" s="98"/>
      <c r="D257" s="98"/>
      <c r="E257" s="164"/>
      <c r="F257" s="164"/>
      <c r="G257" s="146">
        <f t="shared" si="16"/>
        <v>0</v>
      </c>
      <c r="H257" s="146">
        <f t="shared" si="17"/>
        <v>0</v>
      </c>
    </row>
    <row r="258" spans="1:8" ht="68.25" customHeight="1">
      <c r="A258" s="341" t="s">
        <v>3993</v>
      </c>
      <c r="B258" s="243" t="s">
        <v>3998</v>
      </c>
      <c r="C258" s="98"/>
      <c r="D258" s="98"/>
      <c r="E258" s="164"/>
      <c r="F258" s="164"/>
      <c r="G258" s="146">
        <f t="shared" si="16"/>
        <v>0</v>
      </c>
      <c r="H258" s="146">
        <f t="shared" si="17"/>
        <v>0</v>
      </c>
    </row>
    <row r="259" spans="1:8" ht="15">
      <c r="A259" s="341" t="s">
        <v>3995</v>
      </c>
      <c r="B259" s="344"/>
      <c r="C259" s="345"/>
      <c r="D259" s="345"/>
      <c r="E259" s="346"/>
      <c r="F259" s="156"/>
      <c r="G259" s="146">
        <f t="shared" si="16"/>
        <v>0</v>
      </c>
      <c r="H259" s="146">
        <f t="shared" si="17"/>
        <v>0</v>
      </c>
    </row>
    <row r="260" spans="1:8" ht="30" customHeight="1">
      <c r="A260" s="401" t="s">
        <v>4000</v>
      </c>
      <c r="B260" s="402"/>
      <c r="C260" s="347">
        <f>SUM(C68+C245)</f>
        <v>4759</v>
      </c>
      <c r="D260" s="347">
        <f>SUM(D68+D245)</f>
        <v>4759</v>
      </c>
      <c r="E260" s="403">
        <f>SUM(E68+E245)</f>
        <v>16205</v>
      </c>
      <c r="F260" s="801">
        <f>SUM(F68+F245)</f>
        <v>16228</v>
      </c>
      <c r="G260" s="348">
        <f t="shared" si="16"/>
        <v>20964</v>
      </c>
      <c r="H260" s="348">
        <f t="shared" si="17"/>
        <v>20987</v>
      </c>
    </row>
    <row r="261" spans="1:8" ht="21.75" customHeight="1">
      <c r="A261" s="1498" t="s">
        <v>4001</v>
      </c>
      <c r="B261" s="1498"/>
      <c r="C261" s="1498"/>
      <c r="D261" s="1498"/>
      <c r="E261" s="1498"/>
      <c r="F261" s="1498"/>
      <c r="G261" s="1498"/>
      <c r="H261" s="1499"/>
    </row>
    <row r="262" spans="1:8" ht="39.75" customHeight="1">
      <c r="A262" s="1502"/>
      <c r="B262" s="1502"/>
      <c r="C262" s="1502"/>
      <c r="D262" s="1502"/>
      <c r="E262" s="1502"/>
      <c r="F262" s="1502"/>
      <c r="G262" s="1502"/>
      <c r="H262" s="1502"/>
    </row>
    <row r="263" spans="1:8" ht="22.5" customHeight="1">
      <c r="A263" s="6"/>
      <c r="B263" s="350"/>
      <c r="C263" s="350"/>
      <c r="D263" s="350"/>
      <c r="E263" s="19"/>
      <c r="F263" s="19"/>
      <c r="G263" s="16"/>
      <c r="H263" s="19"/>
    </row>
    <row r="264" spans="1:8">
      <c r="A264" s="267"/>
      <c r="B264" s="267"/>
      <c r="C264" s="267"/>
      <c r="D264" s="267"/>
      <c r="E264" s="267"/>
      <c r="F264" s="267"/>
      <c r="G264" s="267"/>
      <c r="H264" s="267"/>
    </row>
  </sheetData>
  <mergeCells count="10">
    <mergeCell ref="C2:D2"/>
    <mergeCell ref="A262:H262"/>
    <mergeCell ref="A7:A8"/>
    <mergeCell ref="B7:B8"/>
    <mergeCell ref="C69:H69"/>
    <mergeCell ref="C246:H246"/>
    <mergeCell ref="A261:H261"/>
    <mergeCell ref="C7:D7"/>
    <mergeCell ref="E7:F7"/>
    <mergeCell ref="G7:H7"/>
  </mergeCells>
  <phoneticPr fontId="42" type="noConversion"/>
  <pageMargins left="0.75" right="0.75" top="1" bottom="1" header="0.5" footer="0.5"/>
  <pageSetup paperSize="9"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52"/>
  <sheetViews>
    <sheetView topLeftCell="A49" zoomScale="110" zoomScaleNormal="110" workbookViewId="0">
      <selection activeCell="J62" sqref="J62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5703125" style="11" customWidth="1"/>
    <col min="5" max="6" width="9.42578125" style="11" customWidth="1"/>
    <col min="7" max="7" width="10" style="11" customWidth="1"/>
    <col min="8" max="8" width="9.5703125" style="11" customWidth="1"/>
    <col min="9" max="16384" width="9.140625" style="11"/>
  </cols>
  <sheetData>
    <row r="1" spans="1:9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  <c r="I1" s="5"/>
    </row>
    <row r="2" spans="1:9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  <c r="I2" s="5"/>
    </row>
    <row r="3" spans="1:9">
      <c r="A3" s="100"/>
      <c r="B3" s="101"/>
      <c r="C3" s="1118" t="s">
        <v>7800</v>
      </c>
      <c r="D3" s="921"/>
      <c r="E3" s="102"/>
      <c r="F3" s="102"/>
      <c r="G3" s="102"/>
      <c r="H3" s="102"/>
      <c r="I3" s="5"/>
    </row>
    <row r="4" spans="1:9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  <c r="I4" s="5"/>
    </row>
    <row r="5" spans="1:9" ht="15.75">
      <c r="A5" s="100"/>
      <c r="B5" s="101" t="s">
        <v>4077</v>
      </c>
      <c r="C5" s="227" t="s">
        <v>69</v>
      </c>
      <c r="D5" s="228"/>
      <c r="E5" s="228"/>
      <c r="F5" s="228"/>
      <c r="G5" s="70"/>
      <c r="H5" s="70"/>
      <c r="I5" s="5"/>
    </row>
    <row r="6" spans="1:9" ht="15.75">
      <c r="A6" s="273"/>
      <c r="B6" s="273"/>
      <c r="C6" s="273"/>
      <c r="D6" s="273"/>
      <c r="E6" s="273"/>
      <c r="F6" s="273"/>
      <c r="G6" s="273"/>
      <c r="H6" s="273"/>
      <c r="I6" s="6"/>
    </row>
    <row r="7" spans="1:9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9" ht="42" customHeight="1" thickBot="1">
      <c r="A8" s="1452"/>
      <c r="B8" s="1452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9" ht="17.2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9" ht="17.25" customHeight="1">
      <c r="A10" s="50"/>
      <c r="B10" s="338"/>
      <c r="C10" s="248"/>
      <c r="D10" s="248"/>
      <c r="E10" s="422"/>
      <c r="F10" s="422"/>
      <c r="G10" s="146"/>
      <c r="H10" s="146"/>
    </row>
    <row r="11" spans="1:9" ht="17.25" customHeight="1">
      <c r="A11" s="50"/>
      <c r="B11" s="354" t="s">
        <v>4460</v>
      </c>
      <c r="C11" s="1503"/>
      <c r="D11" s="1503"/>
      <c r="E11" s="1503"/>
      <c r="F11" s="1503"/>
      <c r="G11" s="1503"/>
      <c r="H11" s="1504"/>
    </row>
    <row r="12" spans="1:9" ht="29.25" customHeight="1">
      <c r="A12" s="50" t="s">
        <v>1083</v>
      </c>
      <c r="B12" s="234" t="s">
        <v>1643</v>
      </c>
      <c r="C12" s="1266"/>
      <c r="D12" s="231"/>
      <c r="E12" s="232"/>
      <c r="F12" s="232"/>
      <c r="G12" s="146">
        <f t="shared" ref="G12:G43" si="0">C12+E12</f>
        <v>0</v>
      </c>
      <c r="H12" s="146">
        <f t="shared" ref="H12:H43" si="1">D12+F12</f>
        <v>0</v>
      </c>
    </row>
    <row r="13" spans="1:9">
      <c r="A13" s="47" t="s">
        <v>1644</v>
      </c>
      <c r="B13" s="48" t="s">
        <v>1645</v>
      </c>
      <c r="C13" s="1266">
        <v>336</v>
      </c>
      <c r="D13" s="231">
        <v>336</v>
      </c>
      <c r="E13" s="232">
        <v>3</v>
      </c>
      <c r="F13" s="232">
        <v>3</v>
      </c>
      <c r="G13" s="912">
        <f t="shared" si="0"/>
        <v>339</v>
      </c>
      <c r="H13" s="912">
        <f t="shared" si="1"/>
        <v>339</v>
      </c>
    </row>
    <row r="14" spans="1:9">
      <c r="A14" s="47" t="s">
        <v>2427</v>
      </c>
      <c r="B14" s="48" t="s">
        <v>2428</v>
      </c>
      <c r="C14" s="1266">
        <v>530</v>
      </c>
      <c r="D14" s="231">
        <v>530</v>
      </c>
      <c r="E14" s="232">
        <v>103</v>
      </c>
      <c r="F14" s="232">
        <v>103</v>
      </c>
      <c r="G14" s="912">
        <f t="shared" si="0"/>
        <v>633</v>
      </c>
      <c r="H14" s="912">
        <f t="shared" si="1"/>
        <v>633</v>
      </c>
    </row>
    <row r="15" spans="1:9">
      <c r="A15" s="47" t="s">
        <v>1646</v>
      </c>
      <c r="B15" s="48" t="s">
        <v>1647</v>
      </c>
      <c r="C15" s="1266">
        <v>2</v>
      </c>
      <c r="D15" s="231">
        <v>2</v>
      </c>
      <c r="E15" s="232">
        <v>6</v>
      </c>
      <c r="F15" s="232">
        <v>6</v>
      </c>
      <c r="G15" s="912">
        <f t="shared" si="0"/>
        <v>8</v>
      </c>
      <c r="H15" s="912">
        <f t="shared" si="1"/>
        <v>8</v>
      </c>
    </row>
    <row r="16" spans="1:9">
      <c r="A16" s="50" t="s">
        <v>3101</v>
      </c>
      <c r="B16" s="48" t="s">
        <v>1648</v>
      </c>
      <c r="C16" s="1266">
        <v>371</v>
      </c>
      <c r="D16" s="231">
        <v>371</v>
      </c>
      <c r="E16" s="232"/>
      <c r="F16" s="232"/>
      <c r="G16" s="912">
        <f t="shared" si="0"/>
        <v>371</v>
      </c>
      <c r="H16" s="912">
        <f t="shared" si="1"/>
        <v>371</v>
      </c>
    </row>
    <row r="17" spans="1:9">
      <c r="A17" s="47" t="s">
        <v>3897</v>
      </c>
      <c r="B17" s="48" t="s">
        <v>3898</v>
      </c>
      <c r="C17" s="1266">
        <v>5</v>
      </c>
      <c r="D17" s="231">
        <v>5</v>
      </c>
      <c r="E17" s="232"/>
      <c r="F17" s="232"/>
      <c r="G17" s="912">
        <f t="shared" si="0"/>
        <v>5</v>
      </c>
      <c r="H17" s="912">
        <f t="shared" si="1"/>
        <v>5</v>
      </c>
    </row>
    <row r="18" spans="1:9">
      <c r="A18" s="47" t="s">
        <v>4051</v>
      </c>
      <c r="B18" s="48" t="s">
        <v>4052</v>
      </c>
      <c r="C18" s="1266"/>
      <c r="D18" s="231"/>
      <c r="E18" s="232"/>
      <c r="F18" s="232"/>
      <c r="G18" s="912">
        <f t="shared" si="0"/>
        <v>0</v>
      </c>
      <c r="H18" s="912">
        <f t="shared" si="1"/>
        <v>0</v>
      </c>
    </row>
    <row r="19" spans="1:9">
      <c r="A19" s="47" t="s">
        <v>1097</v>
      </c>
      <c r="B19" s="48" t="s">
        <v>1098</v>
      </c>
      <c r="C19" s="1266">
        <v>270</v>
      </c>
      <c r="D19" s="231">
        <v>270</v>
      </c>
      <c r="E19" s="232">
        <v>1</v>
      </c>
      <c r="F19" s="232">
        <v>1</v>
      </c>
      <c r="G19" s="912">
        <f t="shared" si="0"/>
        <v>271</v>
      </c>
      <c r="H19" s="912">
        <f t="shared" si="1"/>
        <v>271</v>
      </c>
    </row>
    <row r="20" spans="1:9">
      <c r="A20" s="47" t="s">
        <v>1099</v>
      </c>
      <c r="B20" s="48" t="s">
        <v>1100</v>
      </c>
      <c r="C20" s="1266">
        <v>87</v>
      </c>
      <c r="D20" s="231">
        <v>87</v>
      </c>
      <c r="E20" s="232"/>
      <c r="F20" s="232"/>
      <c r="G20" s="912">
        <f t="shared" si="0"/>
        <v>87</v>
      </c>
      <c r="H20" s="912">
        <f t="shared" si="1"/>
        <v>87</v>
      </c>
    </row>
    <row r="21" spans="1:9">
      <c r="A21" s="47" t="s">
        <v>1085</v>
      </c>
      <c r="B21" s="48" t="s">
        <v>1086</v>
      </c>
      <c r="C21" s="1266"/>
      <c r="D21" s="231"/>
      <c r="E21" s="232">
        <v>50</v>
      </c>
      <c r="F21" s="232">
        <v>50</v>
      </c>
      <c r="G21" s="912">
        <f t="shared" si="0"/>
        <v>50</v>
      </c>
      <c r="H21" s="912">
        <f t="shared" si="1"/>
        <v>50</v>
      </c>
    </row>
    <row r="22" spans="1:9" ht="25.5">
      <c r="A22" s="47" t="s">
        <v>5994</v>
      </c>
      <c r="B22" s="48" t="s">
        <v>3869</v>
      </c>
      <c r="C22" s="1266">
        <v>81</v>
      </c>
      <c r="D22" s="231">
        <v>81</v>
      </c>
      <c r="E22" s="232">
        <v>2493</v>
      </c>
      <c r="F22" s="232">
        <v>2493</v>
      </c>
      <c r="G22" s="912">
        <f t="shared" si="0"/>
        <v>2574</v>
      </c>
      <c r="H22" s="912">
        <f t="shared" si="1"/>
        <v>2574</v>
      </c>
    </row>
    <row r="23" spans="1:9">
      <c r="A23" s="47" t="s">
        <v>5996</v>
      </c>
      <c r="B23" s="48" t="s">
        <v>1525</v>
      </c>
      <c r="C23" s="1266">
        <v>11</v>
      </c>
      <c r="D23" s="231">
        <v>11</v>
      </c>
      <c r="E23" s="232">
        <v>197</v>
      </c>
      <c r="F23" s="232">
        <v>197</v>
      </c>
      <c r="G23" s="912">
        <f t="shared" si="0"/>
        <v>208</v>
      </c>
      <c r="H23" s="912">
        <f t="shared" si="1"/>
        <v>208</v>
      </c>
    </row>
    <row r="24" spans="1:9" ht="25.5">
      <c r="A24" s="47" t="s">
        <v>4056</v>
      </c>
      <c r="B24" s="48" t="s">
        <v>1649</v>
      </c>
      <c r="C24" s="1266"/>
      <c r="D24" s="231"/>
      <c r="E24" s="232">
        <v>147</v>
      </c>
      <c r="F24" s="232">
        <v>147</v>
      </c>
      <c r="G24" s="912">
        <f t="shared" si="0"/>
        <v>147</v>
      </c>
      <c r="H24" s="912">
        <f t="shared" si="1"/>
        <v>147</v>
      </c>
    </row>
    <row r="25" spans="1:9" ht="25.5">
      <c r="A25" s="47" t="s">
        <v>2701</v>
      </c>
      <c r="B25" s="48" t="s">
        <v>1650</v>
      </c>
      <c r="C25" s="1266"/>
      <c r="D25" s="231"/>
      <c r="E25" s="232">
        <v>638</v>
      </c>
      <c r="F25" s="232">
        <v>638</v>
      </c>
      <c r="G25" s="912">
        <f t="shared" si="0"/>
        <v>638</v>
      </c>
      <c r="H25" s="912">
        <f t="shared" si="1"/>
        <v>638</v>
      </c>
    </row>
    <row r="26" spans="1:9" ht="25.5">
      <c r="A26" s="47" t="s">
        <v>2710</v>
      </c>
      <c r="B26" s="48" t="s">
        <v>4059</v>
      </c>
      <c r="C26" s="1266">
        <v>76</v>
      </c>
      <c r="D26" s="231">
        <v>76</v>
      </c>
      <c r="E26" s="232">
        <v>66</v>
      </c>
      <c r="F26" s="232">
        <v>66</v>
      </c>
      <c r="G26" s="912">
        <f t="shared" si="0"/>
        <v>142</v>
      </c>
      <c r="H26" s="912">
        <f t="shared" si="1"/>
        <v>142</v>
      </c>
    </row>
    <row r="27" spans="1:9" ht="25.5">
      <c r="A27" s="47" t="s">
        <v>4049</v>
      </c>
      <c r="B27" s="48" t="s">
        <v>4060</v>
      </c>
      <c r="C27" s="1266">
        <v>8</v>
      </c>
      <c r="D27" s="231">
        <v>8</v>
      </c>
      <c r="E27" s="232">
        <v>1</v>
      </c>
      <c r="F27" s="232">
        <v>1</v>
      </c>
      <c r="G27" s="912">
        <f t="shared" si="0"/>
        <v>9</v>
      </c>
      <c r="H27" s="912">
        <f t="shared" si="1"/>
        <v>9</v>
      </c>
      <c r="I27" s="12"/>
    </row>
    <row r="28" spans="1:9" ht="25.5">
      <c r="A28" s="47" t="s">
        <v>4424</v>
      </c>
      <c r="B28" s="48" t="s">
        <v>4425</v>
      </c>
      <c r="C28" s="1266">
        <v>220</v>
      </c>
      <c r="D28" s="231">
        <v>220</v>
      </c>
      <c r="E28" s="232">
        <v>503</v>
      </c>
      <c r="F28" s="232">
        <v>503</v>
      </c>
      <c r="G28" s="912">
        <f t="shared" si="0"/>
        <v>723</v>
      </c>
      <c r="H28" s="912">
        <f t="shared" si="1"/>
        <v>723</v>
      </c>
    </row>
    <row r="29" spans="1:9" ht="25.5">
      <c r="A29" s="47" t="s">
        <v>2714</v>
      </c>
      <c r="B29" s="48" t="s">
        <v>1598</v>
      </c>
      <c r="C29" s="1266">
        <v>1204</v>
      </c>
      <c r="D29" s="231">
        <v>1204</v>
      </c>
      <c r="E29" s="232">
        <v>1360</v>
      </c>
      <c r="F29" s="232">
        <v>1360</v>
      </c>
      <c r="G29" s="912">
        <f t="shared" si="0"/>
        <v>2564</v>
      </c>
      <c r="H29" s="912">
        <f t="shared" si="1"/>
        <v>2564</v>
      </c>
    </row>
    <row r="30" spans="1:9" ht="25.5">
      <c r="A30" s="47" t="s">
        <v>2716</v>
      </c>
      <c r="B30" s="48" t="s">
        <v>2717</v>
      </c>
      <c r="C30" s="1266">
        <v>1207</v>
      </c>
      <c r="D30" s="231">
        <v>1207</v>
      </c>
      <c r="E30" s="232">
        <v>1376</v>
      </c>
      <c r="F30" s="232">
        <v>1376</v>
      </c>
      <c r="G30" s="912">
        <f t="shared" si="0"/>
        <v>2583</v>
      </c>
      <c r="H30" s="912">
        <f t="shared" si="1"/>
        <v>2583</v>
      </c>
    </row>
    <row r="31" spans="1:9" ht="38.25">
      <c r="A31" s="47" t="s">
        <v>2718</v>
      </c>
      <c r="B31" s="48" t="s">
        <v>2719</v>
      </c>
      <c r="C31" s="1266">
        <v>87</v>
      </c>
      <c r="D31" s="231">
        <v>87</v>
      </c>
      <c r="E31" s="232">
        <v>57</v>
      </c>
      <c r="F31" s="232">
        <v>57</v>
      </c>
      <c r="G31" s="912">
        <f t="shared" si="0"/>
        <v>144</v>
      </c>
      <c r="H31" s="912">
        <f t="shared" si="1"/>
        <v>144</v>
      </c>
    </row>
    <row r="32" spans="1:9" ht="25.5">
      <c r="A32" s="47" t="s">
        <v>2448</v>
      </c>
      <c r="B32" s="48" t="s">
        <v>2449</v>
      </c>
      <c r="C32" s="232">
        <v>317</v>
      </c>
      <c r="D32" s="232">
        <v>317</v>
      </c>
      <c r="E32" s="232">
        <v>10</v>
      </c>
      <c r="F32" s="232">
        <v>10</v>
      </c>
      <c r="G32" s="912">
        <f t="shared" si="0"/>
        <v>327</v>
      </c>
      <c r="H32" s="912">
        <f t="shared" si="1"/>
        <v>327</v>
      </c>
    </row>
    <row r="33" spans="1:8" ht="15">
      <c r="A33" s="50" t="s">
        <v>4465</v>
      </c>
      <c r="B33" s="338" t="s">
        <v>4466</v>
      </c>
      <c r="C33" s="423"/>
      <c r="D33" s="423"/>
      <c r="E33" s="423"/>
      <c r="F33" s="423"/>
      <c r="G33" s="912">
        <f t="shared" si="0"/>
        <v>0</v>
      </c>
      <c r="H33" s="912">
        <f t="shared" si="1"/>
        <v>0</v>
      </c>
    </row>
    <row r="34" spans="1:8" ht="15">
      <c r="A34" s="50" t="s">
        <v>1108</v>
      </c>
      <c r="B34" s="338" t="s">
        <v>1109</v>
      </c>
      <c r="C34" s="1266">
        <v>4</v>
      </c>
      <c r="D34" s="231">
        <v>4</v>
      </c>
      <c r="E34" s="423">
        <v>167</v>
      </c>
      <c r="F34" s="423">
        <v>167</v>
      </c>
      <c r="G34" s="912">
        <f t="shared" si="0"/>
        <v>171</v>
      </c>
      <c r="H34" s="912">
        <f t="shared" si="1"/>
        <v>171</v>
      </c>
    </row>
    <row r="35" spans="1:8">
      <c r="A35" s="50" t="s">
        <v>2722</v>
      </c>
      <c r="B35" s="338" t="s">
        <v>1651</v>
      </c>
      <c r="C35" s="1266">
        <v>167</v>
      </c>
      <c r="D35" s="231">
        <v>167</v>
      </c>
      <c r="E35" s="424">
        <v>56</v>
      </c>
      <c r="F35" s="424">
        <v>56</v>
      </c>
      <c r="G35" s="912">
        <f t="shared" si="0"/>
        <v>223</v>
      </c>
      <c r="H35" s="912">
        <f t="shared" si="1"/>
        <v>223</v>
      </c>
    </row>
    <row r="36" spans="1:8">
      <c r="A36" s="50" t="s">
        <v>1089</v>
      </c>
      <c r="B36" s="338" t="s">
        <v>1652</v>
      </c>
      <c r="C36" s="1266"/>
      <c r="D36" s="231"/>
      <c r="E36" s="424"/>
      <c r="F36" s="424"/>
      <c r="G36" s="912">
        <f t="shared" si="0"/>
        <v>0</v>
      </c>
      <c r="H36" s="912">
        <f t="shared" si="1"/>
        <v>0</v>
      </c>
    </row>
    <row r="37" spans="1:8" ht="38.25">
      <c r="A37" s="50" t="s">
        <v>4036</v>
      </c>
      <c r="B37" s="338" t="s">
        <v>3525</v>
      </c>
      <c r="C37" s="1266"/>
      <c r="D37" s="231"/>
      <c r="E37" s="424">
        <v>75</v>
      </c>
      <c r="F37" s="424">
        <v>75</v>
      </c>
      <c r="G37" s="912">
        <f t="shared" si="0"/>
        <v>75</v>
      </c>
      <c r="H37" s="912">
        <f t="shared" si="1"/>
        <v>75</v>
      </c>
    </row>
    <row r="38" spans="1:8" ht="25.5">
      <c r="A38" s="50" t="s">
        <v>1093</v>
      </c>
      <c r="B38" s="338" t="s">
        <v>1094</v>
      </c>
      <c r="C38" s="1266">
        <v>15</v>
      </c>
      <c r="D38" s="231">
        <v>15</v>
      </c>
      <c r="E38" s="424">
        <v>80</v>
      </c>
      <c r="F38" s="424">
        <v>80</v>
      </c>
      <c r="G38" s="912">
        <f t="shared" si="0"/>
        <v>95</v>
      </c>
      <c r="H38" s="912">
        <f t="shared" si="1"/>
        <v>95</v>
      </c>
    </row>
    <row r="39" spans="1:8">
      <c r="A39" s="50" t="s">
        <v>5982</v>
      </c>
      <c r="B39" s="338" t="s">
        <v>3526</v>
      </c>
      <c r="C39" s="1266">
        <v>105</v>
      </c>
      <c r="D39" s="231">
        <v>105</v>
      </c>
      <c r="E39" s="424">
        <v>1042</v>
      </c>
      <c r="F39" s="424">
        <v>1042</v>
      </c>
      <c r="G39" s="912">
        <f t="shared" si="0"/>
        <v>1147</v>
      </c>
      <c r="H39" s="912">
        <f t="shared" si="1"/>
        <v>1147</v>
      </c>
    </row>
    <row r="40" spans="1:8" ht="25.5">
      <c r="A40" s="50" t="s">
        <v>134</v>
      </c>
      <c r="B40" s="338" t="s">
        <v>4070</v>
      </c>
      <c r="C40" s="1266">
        <v>26</v>
      </c>
      <c r="D40" s="231">
        <v>26</v>
      </c>
      <c r="E40" s="424">
        <v>282</v>
      </c>
      <c r="F40" s="424">
        <v>282</v>
      </c>
      <c r="G40" s="912">
        <f t="shared" si="0"/>
        <v>308</v>
      </c>
      <c r="H40" s="912">
        <f t="shared" si="1"/>
        <v>308</v>
      </c>
    </row>
    <row r="41" spans="1:8" ht="25.5">
      <c r="A41" s="50" t="s">
        <v>3527</v>
      </c>
      <c r="B41" s="338" t="s">
        <v>3528</v>
      </c>
      <c r="C41" s="424"/>
      <c r="D41" s="424"/>
      <c r="E41" s="424"/>
      <c r="F41" s="424"/>
      <c r="G41" s="912">
        <f t="shared" si="0"/>
        <v>0</v>
      </c>
      <c r="H41" s="912">
        <f t="shared" si="1"/>
        <v>0</v>
      </c>
    </row>
    <row r="42" spans="1:8" ht="25.5">
      <c r="A42" s="50" t="s">
        <v>1095</v>
      </c>
      <c r="B42" s="338" t="s">
        <v>1096</v>
      </c>
      <c r="C42" s="424">
        <v>27</v>
      </c>
      <c r="D42" s="424">
        <v>27</v>
      </c>
      <c r="E42" s="424">
        <v>542</v>
      </c>
      <c r="F42" s="424">
        <v>542</v>
      </c>
      <c r="G42" s="912">
        <f t="shared" si="0"/>
        <v>569</v>
      </c>
      <c r="H42" s="912">
        <f t="shared" si="1"/>
        <v>569</v>
      </c>
    </row>
    <row r="43" spans="1:8" ht="25.5">
      <c r="A43" s="50" t="s">
        <v>337</v>
      </c>
      <c r="B43" s="338" t="s">
        <v>3529</v>
      </c>
      <c r="C43" s="1266"/>
      <c r="D43" s="231"/>
      <c r="E43" s="424"/>
      <c r="F43" s="424"/>
      <c r="G43" s="912">
        <f t="shared" si="0"/>
        <v>0</v>
      </c>
      <c r="H43" s="912">
        <f t="shared" si="1"/>
        <v>0</v>
      </c>
    </row>
    <row r="44" spans="1:8">
      <c r="A44" s="50" t="s">
        <v>1103</v>
      </c>
      <c r="B44" s="338" t="s">
        <v>1104</v>
      </c>
      <c r="C44" s="1266">
        <v>3</v>
      </c>
      <c r="D44" s="231">
        <v>3</v>
      </c>
      <c r="E44" s="424">
        <v>142</v>
      </c>
      <c r="F44" s="424">
        <v>142</v>
      </c>
      <c r="G44" s="912">
        <f t="shared" ref="G44:G75" si="2">C44+E44</f>
        <v>145</v>
      </c>
      <c r="H44" s="912">
        <f t="shared" ref="H44:H75" si="3">D44+F44</f>
        <v>145</v>
      </c>
    </row>
    <row r="45" spans="1:8">
      <c r="A45" s="50" t="s">
        <v>1105</v>
      </c>
      <c r="B45" s="338" t="s">
        <v>1106</v>
      </c>
      <c r="C45" s="1266">
        <v>35</v>
      </c>
      <c r="D45" s="231">
        <v>35</v>
      </c>
      <c r="E45" s="424">
        <v>114</v>
      </c>
      <c r="F45" s="424">
        <v>114</v>
      </c>
      <c r="G45" s="912">
        <f t="shared" si="2"/>
        <v>149</v>
      </c>
      <c r="H45" s="912">
        <f t="shared" si="3"/>
        <v>149</v>
      </c>
    </row>
    <row r="46" spans="1:8" ht="25.5">
      <c r="A46" s="50" t="s">
        <v>2712</v>
      </c>
      <c r="B46" s="338" t="s">
        <v>3530</v>
      </c>
      <c r="C46" s="1266">
        <v>35</v>
      </c>
      <c r="D46" s="231">
        <v>35</v>
      </c>
      <c r="E46" s="424">
        <v>24</v>
      </c>
      <c r="F46" s="424">
        <v>24</v>
      </c>
      <c r="G46" s="912">
        <f t="shared" si="2"/>
        <v>59</v>
      </c>
      <c r="H46" s="912">
        <f t="shared" si="3"/>
        <v>59</v>
      </c>
    </row>
    <row r="47" spans="1:8" ht="25.5">
      <c r="A47" s="50" t="s">
        <v>4422</v>
      </c>
      <c r="B47" s="48" t="s">
        <v>4064</v>
      </c>
      <c r="C47" s="1266">
        <v>134</v>
      </c>
      <c r="D47" s="231">
        <v>134</v>
      </c>
      <c r="E47" s="424">
        <v>2255</v>
      </c>
      <c r="F47" s="424">
        <v>2255</v>
      </c>
      <c r="G47" s="912">
        <f t="shared" si="2"/>
        <v>2389</v>
      </c>
      <c r="H47" s="912">
        <f t="shared" si="3"/>
        <v>2389</v>
      </c>
    </row>
    <row r="48" spans="1:8" ht="25.5">
      <c r="A48" s="50" t="s">
        <v>2720</v>
      </c>
      <c r="B48" s="329" t="s">
        <v>3531</v>
      </c>
      <c r="C48" s="1266"/>
      <c r="D48" s="231"/>
      <c r="E48" s="424">
        <v>766</v>
      </c>
      <c r="F48" s="424">
        <v>766</v>
      </c>
      <c r="G48" s="912">
        <f t="shared" si="2"/>
        <v>766</v>
      </c>
      <c r="H48" s="912">
        <f t="shared" si="3"/>
        <v>766</v>
      </c>
    </row>
    <row r="49" spans="1:8" ht="26.25">
      <c r="A49" s="50" t="s">
        <v>95</v>
      </c>
      <c r="B49" s="329" t="s">
        <v>96</v>
      </c>
      <c r="C49" s="1266">
        <v>1</v>
      </c>
      <c r="D49" s="231">
        <v>0</v>
      </c>
      <c r="E49" s="423">
        <v>9</v>
      </c>
      <c r="F49" s="423">
        <v>0</v>
      </c>
      <c r="G49" s="912">
        <f t="shared" si="2"/>
        <v>10</v>
      </c>
      <c r="H49" s="912">
        <f t="shared" si="3"/>
        <v>0</v>
      </c>
    </row>
    <row r="50" spans="1:8">
      <c r="A50" s="47" t="s">
        <v>2307</v>
      </c>
      <c r="B50" s="329" t="s">
        <v>97</v>
      </c>
      <c r="C50" s="1266">
        <v>3</v>
      </c>
      <c r="D50" s="231">
        <v>3</v>
      </c>
      <c r="E50" s="424">
        <v>146</v>
      </c>
      <c r="F50" s="424">
        <v>146</v>
      </c>
      <c r="G50" s="912">
        <f t="shared" si="2"/>
        <v>149</v>
      </c>
      <c r="H50" s="912">
        <f t="shared" si="3"/>
        <v>149</v>
      </c>
    </row>
    <row r="51" spans="1:8" ht="25.5">
      <c r="A51" s="47" t="s">
        <v>4535</v>
      </c>
      <c r="B51" s="329" t="s">
        <v>98</v>
      </c>
      <c r="C51" s="1266">
        <v>119</v>
      </c>
      <c r="D51" s="231">
        <v>119</v>
      </c>
      <c r="E51" s="424">
        <v>1968</v>
      </c>
      <c r="F51" s="424">
        <v>1968</v>
      </c>
      <c r="G51" s="912">
        <f t="shared" si="2"/>
        <v>2087</v>
      </c>
      <c r="H51" s="912">
        <f t="shared" si="3"/>
        <v>2087</v>
      </c>
    </row>
    <row r="52" spans="1:8">
      <c r="A52" s="50" t="s">
        <v>1183</v>
      </c>
      <c r="B52" s="339" t="s">
        <v>3532</v>
      </c>
      <c r="C52" s="1266"/>
      <c r="D52" s="231"/>
      <c r="E52" s="1259"/>
      <c r="F52" s="96"/>
      <c r="G52" s="912">
        <f t="shared" si="2"/>
        <v>0</v>
      </c>
      <c r="H52" s="912">
        <f t="shared" si="3"/>
        <v>0</v>
      </c>
    </row>
    <row r="53" spans="1:8">
      <c r="A53" s="50" t="s">
        <v>1090</v>
      </c>
      <c r="B53" s="339" t="s">
        <v>1091</v>
      </c>
      <c r="C53" s="1266"/>
      <c r="D53" s="231"/>
      <c r="E53" s="1259">
        <v>170</v>
      </c>
      <c r="F53" s="96">
        <v>170</v>
      </c>
      <c r="G53" s="912">
        <f t="shared" si="2"/>
        <v>170</v>
      </c>
      <c r="H53" s="912">
        <f t="shared" si="3"/>
        <v>170</v>
      </c>
    </row>
    <row r="54" spans="1:8">
      <c r="A54" s="50" t="s">
        <v>2425</v>
      </c>
      <c r="B54" s="339" t="s">
        <v>2426</v>
      </c>
      <c r="C54" s="1266"/>
      <c r="D54" s="231"/>
      <c r="E54" s="1259"/>
      <c r="F54" s="96"/>
      <c r="G54" s="912">
        <f t="shared" si="2"/>
        <v>0</v>
      </c>
      <c r="H54" s="912">
        <f t="shared" si="3"/>
        <v>0</v>
      </c>
    </row>
    <row r="55" spans="1:8">
      <c r="A55" s="50" t="s">
        <v>3533</v>
      </c>
      <c r="B55" s="339" t="s">
        <v>3534</v>
      </c>
      <c r="C55" s="1266"/>
      <c r="D55" s="231"/>
      <c r="E55" s="1259">
        <v>655</v>
      </c>
      <c r="F55" s="96">
        <v>655</v>
      </c>
      <c r="G55" s="912">
        <f t="shared" si="2"/>
        <v>655</v>
      </c>
      <c r="H55" s="912">
        <f t="shared" si="3"/>
        <v>655</v>
      </c>
    </row>
    <row r="56" spans="1:8">
      <c r="A56" s="50" t="s">
        <v>3535</v>
      </c>
      <c r="B56" s="339" t="s">
        <v>3536</v>
      </c>
      <c r="C56" s="1266"/>
      <c r="D56" s="231"/>
      <c r="E56" s="1259"/>
      <c r="F56" s="96"/>
      <c r="G56" s="912">
        <f t="shared" si="2"/>
        <v>0</v>
      </c>
      <c r="H56" s="912">
        <f t="shared" si="3"/>
        <v>0</v>
      </c>
    </row>
    <row r="57" spans="1:8">
      <c r="A57" s="50" t="s">
        <v>3537</v>
      </c>
      <c r="B57" s="339" t="s">
        <v>3538</v>
      </c>
      <c r="C57" s="1266"/>
      <c r="D57" s="231"/>
      <c r="E57" s="1259">
        <v>603</v>
      </c>
      <c r="F57" s="96">
        <v>603</v>
      </c>
      <c r="G57" s="912">
        <f t="shared" si="2"/>
        <v>603</v>
      </c>
      <c r="H57" s="912">
        <f t="shared" si="3"/>
        <v>603</v>
      </c>
    </row>
    <row r="58" spans="1:8" ht="25.5">
      <c r="A58" s="50" t="s">
        <v>1016</v>
      </c>
      <c r="B58" s="339" t="s">
        <v>3539</v>
      </c>
      <c r="C58" s="1266"/>
      <c r="D58" s="231"/>
      <c r="E58" s="424"/>
      <c r="F58" s="424"/>
      <c r="G58" s="912">
        <f t="shared" si="2"/>
        <v>0</v>
      </c>
      <c r="H58" s="912">
        <f t="shared" si="3"/>
        <v>0</v>
      </c>
    </row>
    <row r="59" spans="1:8" ht="51">
      <c r="A59" s="50" t="s">
        <v>3908</v>
      </c>
      <c r="B59" s="339" t="s">
        <v>3540</v>
      </c>
      <c r="C59" s="1266"/>
      <c r="D59" s="231"/>
      <c r="E59" s="424"/>
      <c r="F59" s="424"/>
      <c r="G59" s="912">
        <f t="shared" si="2"/>
        <v>0</v>
      </c>
      <c r="H59" s="912">
        <f t="shared" si="3"/>
        <v>0</v>
      </c>
    </row>
    <row r="60" spans="1:8" ht="25.5">
      <c r="A60" s="50" t="s">
        <v>3541</v>
      </c>
      <c r="B60" s="339" t="s">
        <v>3542</v>
      </c>
      <c r="C60" s="1266"/>
      <c r="D60" s="231"/>
      <c r="E60" s="424"/>
      <c r="F60" s="424"/>
      <c r="G60" s="912">
        <f t="shared" si="2"/>
        <v>0</v>
      </c>
      <c r="H60" s="912">
        <f t="shared" si="3"/>
        <v>0</v>
      </c>
    </row>
    <row r="61" spans="1:8" ht="51">
      <c r="A61" s="234">
        <v>241025</v>
      </c>
      <c r="B61" s="339" t="s">
        <v>558</v>
      </c>
      <c r="C61" s="1266"/>
      <c r="D61" s="231"/>
      <c r="E61" s="424"/>
      <c r="F61" s="424"/>
      <c r="G61" s="912">
        <f t="shared" si="2"/>
        <v>0</v>
      </c>
      <c r="H61" s="912">
        <f t="shared" si="3"/>
        <v>0</v>
      </c>
    </row>
    <row r="62" spans="1:8" ht="25.5">
      <c r="A62" s="50" t="s">
        <v>559</v>
      </c>
      <c r="B62" s="339" t="s">
        <v>560</v>
      </c>
      <c r="C62" s="1266"/>
      <c r="D62" s="231"/>
      <c r="E62" s="424"/>
      <c r="F62" s="424"/>
      <c r="G62" s="912">
        <f t="shared" si="2"/>
        <v>0</v>
      </c>
      <c r="H62" s="912">
        <f t="shared" si="3"/>
        <v>0</v>
      </c>
    </row>
    <row r="63" spans="1:8" ht="25.5">
      <c r="A63" s="50" t="s">
        <v>561</v>
      </c>
      <c r="B63" s="339" t="s">
        <v>562</v>
      </c>
      <c r="C63" s="1266"/>
      <c r="D63" s="231"/>
      <c r="E63" s="424"/>
      <c r="F63" s="424"/>
      <c r="G63" s="912">
        <f t="shared" si="2"/>
        <v>0</v>
      </c>
      <c r="H63" s="912">
        <f t="shared" si="3"/>
        <v>0</v>
      </c>
    </row>
    <row r="64" spans="1:8" ht="25.5">
      <c r="A64" s="50" t="s">
        <v>563</v>
      </c>
      <c r="B64" s="339" t="s">
        <v>564</v>
      </c>
      <c r="C64" s="1266"/>
      <c r="D64" s="231"/>
      <c r="E64" s="424">
        <v>750</v>
      </c>
      <c r="F64" s="424">
        <v>750</v>
      </c>
      <c r="G64" s="912">
        <f t="shared" si="2"/>
        <v>750</v>
      </c>
      <c r="H64" s="912">
        <f t="shared" si="3"/>
        <v>750</v>
      </c>
    </row>
    <row r="65" spans="1:8" ht="25.5">
      <c r="A65" s="50" t="s">
        <v>565</v>
      </c>
      <c r="B65" s="339" t="s">
        <v>566</v>
      </c>
      <c r="C65" s="424"/>
      <c r="D65" s="424"/>
      <c r="E65" s="424">
        <v>634</v>
      </c>
      <c r="F65" s="424">
        <v>634</v>
      </c>
      <c r="G65" s="912">
        <f t="shared" si="2"/>
        <v>634</v>
      </c>
      <c r="H65" s="912">
        <f t="shared" si="3"/>
        <v>634</v>
      </c>
    </row>
    <row r="66" spans="1:8" ht="25.5">
      <c r="A66" s="50" t="s">
        <v>567</v>
      </c>
      <c r="B66" s="339" t="s">
        <v>568</v>
      </c>
      <c r="C66" s="424"/>
      <c r="D66" s="424"/>
      <c r="E66" s="424"/>
      <c r="F66" s="424"/>
      <c r="G66" s="912">
        <f t="shared" si="2"/>
        <v>0</v>
      </c>
      <c r="H66" s="912">
        <f t="shared" si="3"/>
        <v>0</v>
      </c>
    </row>
    <row r="67" spans="1:8" ht="25.5">
      <c r="A67" s="50" t="s">
        <v>569</v>
      </c>
      <c r="B67" s="339" t="s">
        <v>570</v>
      </c>
      <c r="C67" s="1266"/>
      <c r="D67" s="231"/>
      <c r="E67" s="424"/>
      <c r="F67" s="424"/>
      <c r="G67" s="912">
        <f t="shared" si="2"/>
        <v>0</v>
      </c>
      <c r="H67" s="912">
        <f t="shared" si="3"/>
        <v>0</v>
      </c>
    </row>
    <row r="68" spans="1:8" ht="51">
      <c r="A68" s="50" t="s">
        <v>571</v>
      </c>
      <c r="B68" s="339" t="s">
        <v>572</v>
      </c>
      <c r="C68" s="424"/>
      <c r="D68" s="424"/>
      <c r="E68" s="424"/>
      <c r="F68" s="424"/>
      <c r="G68" s="912">
        <f t="shared" si="2"/>
        <v>0</v>
      </c>
      <c r="H68" s="912">
        <f t="shared" si="3"/>
        <v>0</v>
      </c>
    </row>
    <row r="69" spans="1:8">
      <c r="A69" s="50" t="s">
        <v>573</v>
      </c>
      <c r="B69" s="339" t="s">
        <v>574</v>
      </c>
      <c r="C69" s="1266"/>
      <c r="D69" s="231"/>
      <c r="E69" s="424"/>
      <c r="F69" s="424"/>
      <c r="G69" s="912">
        <f t="shared" si="2"/>
        <v>0</v>
      </c>
      <c r="H69" s="912">
        <f t="shared" si="3"/>
        <v>0</v>
      </c>
    </row>
    <row r="70" spans="1:8">
      <c r="A70" s="50" t="s">
        <v>100</v>
      </c>
      <c r="B70" s="339" t="s">
        <v>101</v>
      </c>
      <c r="C70" s="1266"/>
      <c r="D70" s="231"/>
      <c r="E70" s="424"/>
      <c r="F70" s="424"/>
      <c r="G70" s="912">
        <f t="shared" si="2"/>
        <v>0</v>
      </c>
      <c r="H70" s="912">
        <f t="shared" si="3"/>
        <v>0</v>
      </c>
    </row>
    <row r="71" spans="1:8">
      <c r="A71" s="50" t="s">
        <v>1252</v>
      </c>
      <c r="B71" s="339" t="s">
        <v>1253</v>
      </c>
      <c r="C71" s="1266"/>
      <c r="D71" s="231"/>
      <c r="E71" s="424"/>
      <c r="F71" s="424"/>
      <c r="G71" s="912">
        <f t="shared" si="2"/>
        <v>0</v>
      </c>
      <c r="H71" s="912">
        <f t="shared" si="3"/>
        <v>0</v>
      </c>
    </row>
    <row r="72" spans="1:8">
      <c r="A72" s="50" t="s">
        <v>2446</v>
      </c>
      <c r="B72" s="339" t="s">
        <v>2447</v>
      </c>
      <c r="C72" s="1266">
        <v>1</v>
      </c>
      <c r="D72" s="231">
        <v>1</v>
      </c>
      <c r="E72" s="424"/>
      <c r="F72" s="424"/>
      <c r="G72" s="912">
        <f t="shared" si="2"/>
        <v>1</v>
      </c>
      <c r="H72" s="912">
        <f t="shared" si="3"/>
        <v>1</v>
      </c>
    </row>
    <row r="73" spans="1:8">
      <c r="A73" s="50" t="s">
        <v>339</v>
      </c>
      <c r="B73" s="339" t="s">
        <v>575</v>
      </c>
      <c r="C73" s="424"/>
      <c r="D73" s="424"/>
      <c r="E73" s="424"/>
      <c r="F73" s="424"/>
      <c r="G73" s="912">
        <f t="shared" si="2"/>
        <v>0</v>
      </c>
      <c r="H73" s="912">
        <f t="shared" si="3"/>
        <v>0</v>
      </c>
    </row>
    <row r="74" spans="1:8">
      <c r="A74" s="50" t="s">
        <v>340</v>
      </c>
      <c r="B74" s="339" t="s">
        <v>576</v>
      </c>
      <c r="C74" s="425"/>
      <c r="D74" s="425"/>
      <c r="E74" s="425"/>
      <c r="F74" s="425"/>
      <c r="G74" s="912">
        <f t="shared" si="2"/>
        <v>0</v>
      </c>
      <c r="H74" s="912">
        <f t="shared" si="3"/>
        <v>0</v>
      </c>
    </row>
    <row r="75" spans="1:8">
      <c r="A75" s="50" t="s">
        <v>1101</v>
      </c>
      <c r="B75" s="339" t="s">
        <v>1102</v>
      </c>
      <c r="C75" s="424"/>
      <c r="D75" s="424"/>
      <c r="E75" s="424"/>
      <c r="F75" s="424"/>
      <c r="G75" s="912">
        <f t="shared" si="2"/>
        <v>0</v>
      </c>
      <c r="H75" s="912">
        <f t="shared" si="3"/>
        <v>0</v>
      </c>
    </row>
    <row r="76" spans="1:8">
      <c r="A76" s="50" t="s">
        <v>577</v>
      </c>
      <c r="B76" s="339" t="s">
        <v>578</v>
      </c>
      <c r="C76" s="424"/>
      <c r="D76" s="424"/>
      <c r="E76" s="424">
        <v>2338</v>
      </c>
      <c r="F76" s="424">
        <v>2338</v>
      </c>
      <c r="G76" s="912">
        <f t="shared" ref="G76:G107" si="4">C76+E76</f>
        <v>2338</v>
      </c>
      <c r="H76" s="912">
        <f t="shared" ref="H76:H107" si="5">D76+F76</f>
        <v>2338</v>
      </c>
    </row>
    <row r="77" spans="1:8">
      <c r="A77" s="50" t="s">
        <v>1526</v>
      </c>
      <c r="B77" s="339" t="s">
        <v>1107</v>
      </c>
      <c r="C77" s="424">
        <v>197</v>
      </c>
      <c r="D77" s="424">
        <v>197</v>
      </c>
      <c r="E77" s="424">
        <v>1</v>
      </c>
      <c r="F77" s="424">
        <v>1</v>
      </c>
      <c r="G77" s="912">
        <f t="shared" si="4"/>
        <v>198</v>
      </c>
      <c r="H77" s="912">
        <f t="shared" si="5"/>
        <v>198</v>
      </c>
    </row>
    <row r="78" spans="1:8">
      <c r="A78" s="50" t="s">
        <v>1108</v>
      </c>
      <c r="B78" s="339" t="s">
        <v>579</v>
      </c>
      <c r="C78" s="424"/>
      <c r="D78" s="424"/>
      <c r="E78" s="424"/>
      <c r="F78" s="424"/>
      <c r="G78" s="912">
        <f t="shared" si="4"/>
        <v>0</v>
      </c>
      <c r="H78" s="912">
        <f t="shared" si="5"/>
        <v>0</v>
      </c>
    </row>
    <row r="79" spans="1:8">
      <c r="A79" s="50" t="s">
        <v>1111</v>
      </c>
      <c r="B79" s="339" t="s">
        <v>1112</v>
      </c>
      <c r="C79" s="424">
        <v>27</v>
      </c>
      <c r="D79" s="424">
        <v>27</v>
      </c>
      <c r="E79" s="424">
        <v>2</v>
      </c>
      <c r="F79" s="424">
        <v>2</v>
      </c>
      <c r="G79" s="912">
        <f t="shared" si="4"/>
        <v>29</v>
      </c>
      <c r="H79" s="912">
        <f t="shared" si="5"/>
        <v>29</v>
      </c>
    </row>
    <row r="80" spans="1:8">
      <c r="A80" s="50" t="s">
        <v>4045</v>
      </c>
      <c r="B80" s="339" t="s">
        <v>4046</v>
      </c>
      <c r="C80" s="424"/>
      <c r="D80" s="424"/>
      <c r="E80" s="424"/>
      <c r="F80" s="424"/>
      <c r="G80" s="912">
        <f t="shared" si="4"/>
        <v>0</v>
      </c>
      <c r="H80" s="912">
        <f t="shared" si="5"/>
        <v>0</v>
      </c>
    </row>
    <row r="81" spans="1:8" ht="25.5">
      <c r="A81" s="50" t="s">
        <v>580</v>
      </c>
      <c r="B81" s="339" t="s">
        <v>581</v>
      </c>
      <c r="C81" s="1266">
        <v>4</v>
      </c>
      <c r="D81" s="231">
        <v>4</v>
      </c>
      <c r="E81" s="424">
        <v>615</v>
      </c>
      <c r="F81" s="424">
        <v>615</v>
      </c>
      <c r="G81" s="912">
        <f t="shared" si="4"/>
        <v>619</v>
      </c>
      <c r="H81" s="912">
        <f t="shared" si="5"/>
        <v>619</v>
      </c>
    </row>
    <row r="82" spans="1:8" ht="25.5">
      <c r="A82" s="50" t="s">
        <v>582</v>
      </c>
      <c r="B82" s="339" t="s">
        <v>583</v>
      </c>
      <c r="C82" s="424"/>
      <c r="D82" s="424"/>
      <c r="E82" s="424"/>
      <c r="F82" s="424"/>
      <c r="G82" s="912">
        <f t="shared" si="4"/>
        <v>0</v>
      </c>
      <c r="H82" s="912">
        <f t="shared" si="5"/>
        <v>0</v>
      </c>
    </row>
    <row r="83" spans="1:8">
      <c r="A83" s="50" t="s">
        <v>584</v>
      </c>
      <c r="B83" s="339" t="s">
        <v>585</v>
      </c>
      <c r="C83" s="424"/>
      <c r="D83" s="424"/>
      <c r="E83" s="424">
        <v>4</v>
      </c>
      <c r="F83" s="424">
        <v>4</v>
      </c>
      <c r="G83" s="912">
        <f t="shared" si="4"/>
        <v>4</v>
      </c>
      <c r="H83" s="912">
        <f t="shared" si="5"/>
        <v>4</v>
      </c>
    </row>
    <row r="84" spans="1:8">
      <c r="A84" s="50" t="s">
        <v>586</v>
      </c>
      <c r="B84" s="339" t="s">
        <v>587</v>
      </c>
      <c r="C84" s="424"/>
      <c r="D84" s="424"/>
      <c r="E84" s="424"/>
      <c r="F84" s="424"/>
      <c r="G84" s="912">
        <f t="shared" si="4"/>
        <v>0</v>
      </c>
      <c r="H84" s="912">
        <f t="shared" si="5"/>
        <v>0</v>
      </c>
    </row>
    <row r="85" spans="1:8">
      <c r="A85" s="50" t="s">
        <v>92</v>
      </c>
      <c r="B85" s="339" t="s">
        <v>588</v>
      </c>
      <c r="C85" s="424"/>
      <c r="D85" s="424"/>
      <c r="E85" s="424">
        <v>10</v>
      </c>
      <c r="F85" s="424">
        <v>0</v>
      </c>
      <c r="G85" s="912">
        <f t="shared" si="4"/>
        <v>10</v>
      </c>
      <c r="H85" s="912">
        <f t="shared" si="5"/>
        <v>0</v>
      </c>
    </row>
    <row r="86" spans="1:8">
      <c r="A86" s="50" t="s">
        <v>3919</v>
      </c>
      <c r="B86" s="339" t="s">
        <v>589</v>
      </c>
      <c r="C86" s="424"/>
      <c r="D86" s="424"/>
      <c r="E86" s="424">
        <v>628</v>
      </c>
      <c r="F86" s="424">
        <v>628</v>
      </c>
      <c r="G86" s="912">
        <f t="shared" si="4"/>
        <v>628</v>
      </c>
      <c r="H86" s="912">
        <f t="shared" si="5"/>
        <v>628</v>
      </c>
    </row>
    <row r="87" spans="1:8" ht="25.5">
      <c r="A87" s="50" t="s">
        <v>590</v>
      </c>
      <c r="B87" s="339" t="s">
        <v>591</v>
      </c>
      <c r="C87" s="424"/>
      <c r="D87" s="424"/>
      <c r="E87" s="424"/>
      <c r="F87" s="424"/>
      <c r="G87" s="912">
        <f t="shared" si="4"/>
        <v>0</v>
      </c>
      <c r="H87" s="912">
        <f t="shared" si="5"/>
        <v>0</v>
      </c>
    </row>
    <row r="88" spans="1:8" ht="25.5">
      <c r="A88" s="50" t="s">
        <v>592</v>
      </c>
      <c r="B88" s="339" t="s">
        <v>593</v>
      </c>
      <c r="C88" s="1266">
        <v>1</v>
      </c>
      <c r="D88" s="231">
        <v>1</v>
      </c>
      <c r="E88" s="424"/>
      <c r="F88" s="424"/>
      <c r="G88" s="912">
        <f t="shared" si="4"/>
        <v>1</v>
      </c>
      <c r="H88" s="912">
        <f t="shared" si="5"/>
        <v>1</v>
      </c>
    </row>
    <row r="89" spans="1:8" ht="25.5">
      <c r="A89" s="50" t="s">
        <v>594</v>
      </c>
      <c r="B89" s="339" t="s">
        <v>595</v>
      </c>
      <c r="C89" s="1266"/>
      <c r="D89" s="231"/>
      <c r="E89" s="424"/>
      <c r="F89" s="424"/>
      <c r="G89" s="912">
        <f t="shared" si="4"/>
        <v>0</v>
      </c>
      <c r="H89" s="912">
        <f t="shared" si="5"/>
        <v>0</v>
      </c>
    </row>
    <row r="90" spans="1:8">
      <c r="A90" s="50" t="s">
        <v>596</v>
      </c>
      <c r="B90" s="339" t="s">
        <v>597</v>
      </c>
      <c r="C90" s="1266"/>
      <c r="D90" s="231"/>
      <c r="E90" s="424">
        <v>1</v>
      </c>
      <c r="F90" s="424">
        <v>1</v>
      </c>
      <c r="G90" s="912">
        <f t="shared" si="4"/>
        <v>1</v>
      </c>
      <c r="H90" s="912">
        <f t="shared" si="5"/>
        <v>1</v>
      </c>
    </row>
    <row r="91" spans="1:8">
      <c r="A91" s="50" t="s">
        <v>5346</v>
      </c>
      <c r="B91" s="339" t="s">
        <v>598</v>
      </c>
      <c r="C91" s="1266"/>
      <c r="D91" s="231"/>
      <c r="E91" s="424">
        <v>111</v>
      </c>
      <c r="F91" s="424">
        <v>111</v>
      </c>
      <c r="G91" s="912">
        <f t="shared" si="4"/>
        <v>111</v>
      </c>
      <c r="H91" s="912">
        <f t="shared" si="5"/>
        <v>111</v>
      </c>
    </row>
    <row r="92" spans="1:8">
      <c r="A92" s="50" t="s">
        <v>2411</v>
      </c>
      <c r="B92" s="339" t="s">
        <v>599</v>
      </c>
      <c r="C92" s="1266"/>
      <c r="D92" s="231"/>
      <c r="E92" s="424"/>
      <c r="F92" s="424"/>
      <c r="G92" s="912">
        <f t="shared" si="4"/>
        <v>0</v>
      </c>
      <c r="H92" s="912">
        <f t="shared" si="5"/>
        <v>0</v>
      </c>
    </row>
    <row r="93" spans="1:8" ht="25.5">
      <c r="A93" s="50" t="s">
        <v>2309</v>
      </c>
      <c r="B93" s="339" t="s">
        <v>600</v>
      </c>
      <c r="C93" s="1266"/>
      <c r="D93" s="231"/>
      <c r="E93" s="424">
        <v>493</v>
      </c>
      <c r="F93" s="424">
        <v>493</v>
      </c>
      <c r="G93" s="912">
        <f t="shared" si="4"/>
        <v>493</v>
      </c>
      <c r="H93" s="912">
        <f t="shared" si="5"/>
        <v>493</v>
      </c>
    </row>
    <row r="94" spans="1:8">
      <c r="A94" s="50" t="s">
        <v>601</v>
      </c>
      <c r="B94" s="339" t="s">
        <v>602</v>
      </c>
      <c r="C94" s="1266"/>
      <c r="D94" s="231"/>
      <c r="E94" s="424"/>
      <c r="F94" s="424"/>
      <c r="G94" s="912">
        <f t="shared" si="4"/>
        <v>0</v>
      </c>
      <c r="H94" s="912">
        <f t="shared" si="5"/>
        <v>0</v>
      </c>
    </row>
    <row r="95" spans="1:8">
      <c r="A95" s="50" t="s">
        <v>603</v>
      </c>
      <c r="B95" s="339" t="s">
        <v>604</v>
      </c>
      <c r="C95" s="1266">
        <v>2</v>
      </c>
      <c r="D95" s="231">
        <v>2</v>
      </c>
      <c r="E95" s="424">
        <v>2318</v>
      </c>
      <c r="F95" s="424">
        <v>2318</v>
      </c>
      <c r="G95" s="912">
        <f t="shared" si="4"/>
        <v>2320</v>
      </c>
      <c r="H95" s="912">
        <f t="shared" si="5"/>
        <v>2320</v>
      </c>
    </row>
    <row r="96" spans="1:8" ht="25.5">
      <c r="A96" s="47" t="s">
        <v>605</v>
      </c>
      <c r="B96" s="48" t="s">
        <v>7620</v>
      </c>
      <c r="C96" s="232">
        <v>1</v>
      </c>
      <c r="D96" s="232">
        <v>1</v>
      </c>
      <c r="E96" s="232"/>
      <c r="F96" s="232"/>
      <c r="G96" s="912">
        <f t="shared" si="4"/>
        <v>1</v>
      </c>
      <c r="H96" s="912">
        <f t="shared" si="5"/>
        <v>1</v>
      </c>
    </row>
    <row r="97" spans="1:8" ht="15">
      <c r="A97" s="50" t="s">
        <v>606</v>
      </c>
      <c r="B97" s="338" t="s">
        <v>607</v>
      </c>
      <c r="C97" s="1266"/>
      <c r="D97" s="231"/>
      <c r="E97" s="1261"/>
      <c r="F97" s="384"/>
      <c r="G97" s="912">
        <f t="shared" si="4"/>
        <v>0</v>
      </c>
      <c r="H97" s="912">
        <f t="shared" si="5"/>
        <v>0</v>
      </c>
    </row>
    <row r="98" spans="1:8" ht="25.5">
      <c r="A98" s="50" t="s">
        <v>608</v>
      </c>
      <c r="B98" s="338" t="s">
        <v>609</v>
      </c>
      <c r="C98" s="1266"/>
      <c r="D98" s="231"/>
      <c r="E98" s="1261"/>
      <c r="F98" s="384"/>
      <c r="G98" s="912">
        <f t="shared" si="4"/>
        <v>0</v>
      </c>
      <c r="H98" s="912">
        <f t="shared" si="5"/>
        <v>0</v>
      </c>
    </row>
    <row r="99" spans="1:8" ht="15">
      <c r="A99" s="50" t="s">
        <v>610</v>
      </c>
      <c r="B99" s="338" t="s">
        <v>611</v>
      </c>
      <c r="C99" s="1266"/>
      <c r="D99" s="231"/>
      <c r="E99" s="1261"/>
      <c r="F99" s="384"/>
      <c r="G99" s="912">
        <f t="shared" si="4"/>
        <v>0</v>
      </c>
      <c r="H99" s="912">
        <f t="shared" si="5"/>
        <v>0</v>
      </c>
    </row>
    <row r="100" spans="1:8" ht="38.25">
      <c r="A100" s="50" t="s">
        <v>612</v>
      </c>
      <c r="B100" s="338" t="s">
        <v>613</v>
      </c>
      <c r="C100" s="1266"/>
      <c r="D100" s="231"/>
      <c r="E100" s="1261"/>
      <c r="F100" s="384"/>
      <c r="G100" s="912">
        <f t="shared" si="4"/>
        <v>0</v>
      </c>
      <c r="H100" s="912">
        <f t="shared" si="5"/>
        <v>0</v>
      </c>
    </row>
    <row r="101" spans="1:8" ht="38.25">
      <c r="A101" s="50" t="s">
        <v>614</v>
      </c>
      <c r="B101" s="338" t="s">
        <v>615</v>
      </c>
      <c r="C101" s="1266"/>
      <c r="D101" s="231"/>
      <c r="E101" s="1261"/>
      <c r="F101" s="384"/>
      <c r="G101" s="912">
        <f t="shared" si="4"/>
        <v>0</v>
      </c>
      <c r="H101" s="912">
        <f t="shared" si="5"/>
        <v>0</v>
      </c>
    </row>
    <row r="102" spans="1:8" ht="25.5">
      <c r="A102" s="50" t="s">
        <v>616</v>
      </c>
      <c r="B102" s="338" t="s">
        <v>617</v>
      </c>
      <c r="C102" s="1266"/>
      <c r="D102" s="231"/>
      <c r="E102" s="1261"/>
      <c r="F102" s="384"/>
      <c r="G102" s="912">
        <f t="shared" si="4"/>
        <v>0</v>
      </c>
      <c r="H102" s="912">
        <f t="shared" si="5"/>
        <v>0</v>
      </c>
    </row>
    <row r="103" spans="1:8" ht="38.25">
      <c r="A103" s="50" t="s">
        <v>618</v>
      </c>
      <c r="B103" s="338" t="s">
        <v>619</v>
      </c>
      <c r="C103" s="1266"/>
      <c r="D103" s="231"/>
      <c r="E103" s="1261"/>
      <c r="F103" s="384"/>
      <c r="G103" s="912">
        <f t="shared" si="4"/>
        <v>0</v>
      </c>
      <c r="H103" s="912">
        <f t="shared" si="5"/>
        <v>0</v>
      </c>
    </row>
    <row r="104" spans="1:8" ht="38.25">
      <c r="A104" s="50" t="s">
        <v>620</v>
      </c>
      <c r="B104" s="338" t="s">
        <v>621</v>
      </c>
      <c r="C104" s="1266"/>
      <c r="D104" s="231"/>
      <c r="E104" s="1261"/>
      <c r="F104" s="384"/>
      <c r="G104" s="912">
        <f t="shared" si="4"/>
        <v>0</v>
      </c>
      <c r="H104" s="912">
        <f t="shared" si="5"/>
        <v>0</v>
      </c>
    </row>
    <row r="105" spans="1:8" ht="15">
      <c r="A105" s="50" t="s">
        <v>622</v>
      </c>
      <c r="B105" s="338" t="s">
        <v>623</v>
      </c>
      <c r="C105" s="1266"/>
      <c r="D105" s="231"/>
      <c r="E105" s="1261"/>
      <c r="F105" s="384"/>
      <c r="G105" s="912">
        <f t="shared" si="4"/>
        <v>0</v>
      </c>
      <c r="H105" s="912">
        <f t="shared" si="5"/>
        <v>0</v>
      </c>
    </row>
    <row r="106" spans="1:8" ht="15">
      <c r="A106" s="50" t="s">
        <v>994</v>
      </c>
      <c r="B106" s="338" t="s">
        <v>995</v>
      </c>
      <c r="C106" s="1266"/>
      <c r="D106" s="231"/>
      <c r="E106" s="1261"/>
      <c r="F106" s="384"/>
      <c r="G106" s="912">
        <f t="shared" si="4"/>
        <v>0</v>
      </c>
      <c r="H106" s="912">
        <f t="shared" si="5"/>
        <v>0</v>
      </c>
    </row>
    <row r="107" spans="1:8" ht="15">
      <c r="A107" s="50" t="s">
        <v>3077</v>
      </c>
      <c r="B107" s="338" t="s">
        <v>624</v>
      </c>
      <c r="C107" s="1266"/>
      <c r="D107" s="231"/>
      <c r="E107" s="1261"/>
      <c r="F107" s="384"/>
      <c r="G107" s="912">
        <f t="shared" si="4"/>
        <v>0</v>
      </c>
      <c r="H107" s="912">
        <f t="shared" si="5"/>
        <v>0</v>
      </c>
    </row>
    <row r="108" spans="1:8" ht="15">
      <c r="A108" s="50" t="s">
        <v>3883</v>
      </c>
      <c r="B108" s="338" t="s">
        <v>3884</v>
      </c>
      <c r="C108" s="1266"/>
      <c r="D108" s="231"/>
      <c r="E108" s="1261"/>
      <c r="F108" s="384"/>
      <c r="G108" s="912">
        <f t="shared" ref="G108:G139" si="6">C108+E108</f>
        <v>0</v>
      </c>
      <c r="H108" s="912">
        <f t="shared" ref="H108:H139" si="7">D108+F108</f>
        <v>0</v>
      </c>
    </row>
    <row r="109" spans="1:8" ht="15">
      <c r="A109" s="50" t="s">
        <v>1113</v>
      </c>
      <c r="B109" s="338" t="s">
        <v>625</v>
      </c>
      <c r="C109" s="1266"/>
      <c r="D109" s="231"/>
      <c r="E109" s="1261"/>
      <c r="F109" s="384"/>
      <c r="G109" s="912">
        <f t="shared" si="6"/>
        <v>0</v>
      </c>
      <c r="H109" s="912">
        <f t="shared" si="7"/>
        <v>0</v>
      </c>
    </row>
    <row r="110" spans="1:8" ht="25.5">
      <c r="A110" s="50" t="s">
        <v>4435</v>
      </c>
      <c r="B110" s="338" t="s">
        <v>626</v>
      </c>
      <c r="C110" s="1266">
        <v>1</v>
      </c>
      <c r="D110" s="231">
        <v>0</v>
      </c>
      <c r="E110" s="1261">
        <v>1</v>
      </c>
      <c r="F110" s="384">
        <v>0</v>
      </c>
      <c r="G110" s="912">
        <f t="shared" si="6"/>
        <v>2</v>
      </c>
      <c r="H110" s="912">
        <f t="shared" si="7"/>
        <v>0</v>
      </c>
    </row>
    <row r="111" spans="1:8" ht="25.5">
      <c r="A111" s="50" t="s">
        <v>627</v>
      </c>
      <c r="B111" s="338" t="s">
        <v>628</v>
      </c>
      <c r="C111" s="1266"/>
      <c r="D111" s="231"/>
      <c r="E111" s="1261"/>
      <c r="F111" s="384"/>
      <c r="G111" s="912">
        <f t="shared" si="6"/>
        <v>0</v>
      </c>
      <c r="H111" s="912">
        <f t="shared" si="7"/>
        <v>0</v>
      </c>
    </row>
    <row r="112" spans="1:8" ht="25.5">
      <c r="A112" s="50" t="s">
        <v>1021</v>
      </c>
      <c r="B112" s="338" t="s">
        <v>1529</v>
      </c>
      <c r="C112" s="1266"/>
      <c r="D112" s="231"/>
      <c r="E112" s="1261"/>
      <c r="F112" s="384"/>
      <c r="G112" s="912">
        <f t="shared" si="6"/>
        <v>0</v>
      </c>
      <c r="H112" s="912">
        <f t="shared" si="7"/>
        <v>0</v>
      </c>
    </row>
    <row r="113" spans="1:8" ht="15">
      <c r="A113" s="50" t="s">
        <v>5984</v>
      </c>
      <c r="B113" s="338" t="s">
        <v>5985</v>
      </c>
      <c r="C113" s="1266"/>
      <c r="D113" s="231"/>
      <c r="E113" s="1261"/>
      <c r="F113" s="384"/>
      <c r="G113" s="912">
        <f t="shared" si="6"/>
        <v>0</v>
      </c>
      <c r="H113" s="912">
        <f t="shared" si="7"/>
        <v>0</v>
      </c>
    </row>
    <row r="114" spans="1:8" ht="25.5">
      <c r="A114" s="47" t="s">
        <v>4005</v>
      </c>
      <c r="B114" s="48" t="s">
        <v>4006</v>
      </c>
      <c r="C114" s="1266"/>
      <c r="D114" s="231"/>
      <c r="E114" s="1261">
        <v>4</v>
      </c>
      <c r="F114" s="384">
        <v>4</v>
      </c>
      <c r="G114" s="912">
        <f t="shared" si="6"/>
        <v>4</v>
      </c>
      <c r="H114" s="912">
        <f t="shared" si="7"/>
        <v>4</v>
      </c>
    </row>
    <row r="115" spans="1:8" ht="15">
      <c r="A115" s="50" t="s">
        <v>1527</v>
      </c>
      <c r="B115" s="338" t="s">
        <v>1528</v>
      </c>
      <c r="C115" s="1266"/>
      <c r="D115" s="231"/>
      <c r="E115" s="1261"/>
      <c r="F115" s="384"/>
      <c r="G115" s="912">
        <f t="shared" si="6"/>
        <v>0</v>
      </c>
      <c r="H115" s="912">
        <f t="shared" si="7"/>
        <v>0</v>
      </c>
    </row>
    <row r="116" spans="1:8" ht="15">
      <c r="A116" s="47" t="s">
        <v>19</v>
      </c>
      <c r="B116" s="48" t="s">
        <v>20</v>
      </c>
      <c r="C116" s="1266"/>
      <c r="D116" s="231"/>
      <c r="E116" s="1261">
        <v>10</v>
      </c>
      <c r="F116" s="384">
        <v>10</v>
      </c>
      <c r="G116" s="912">
        <f t="shared" si="6"/>
        <v>10</v>
      </c>
      <c r="H116" s="912">
        <f t="shared" si="7"/>
        <v>10</v>
      </c>
    </row>
    <row r="117" spans="1:8" ht="15">
      <c r="A117" s="47" t="s">
        <v>712</v>
      </c>
      <c r="B117" s="48" t="s">
        <v>837</v>
      </c>
      <c r="C117" s="1266"/>
      <c r="D117" s="231"/>
      <c r="E117" s="1261"/>
      <c r="F117" s="384"/>
      <c r="G117" s="912">
        <f t="shared" si="6"/>
        <v>0</v>
      </c>
      <c r="H117" s="912">
        <f t="shared" si="7"/>
        <v>0</v>
      </c>
    </row>
    <row r="118" spans="1:8" ht="15">
      <c r="A118" s="50" t="s">
        <v>1530</v>
      </c>
      <c r="B118" s="338" t="s">
        <v>1531</v>
      </c>
      <c r="C118" s="1266"/>
      <c r="D118" s="231"/>
      <c r="E118" s="1261"/>
      <c r="F118" s="384"/>
      <c r="G118" s="912">
        <f t="shared" si="6"/>
        <v>0</v>
      </c>
      <c r="H118" s="912">
        <f t="shared" si="7"/>
        <v>0</v>
      </c>
    </row>
    <row r="119" spans="1:8" ht="27.75" customHeight="1">
      <c r="A119" s="341" t="s">
        <v>3997</v>
      </c>
      <c r="B119" s="243" t="s">
        <v>3998</v>
      </c>
      <c r="C119" s="1196"/>
      <c r="D119" s="98"/>
      <c r="E119" s="164"/>
      <c r="F119" s="164"/>
      <c r="G119" s="912">
        <f t="shared" si="6"/>
        <v>0</v>
      </c>
      <c r="H119" s="912">
        <f t="shared" si="7"/>
        <v>0</v>
      </c>
    </row>
    <row r="120" spans="1:8" ht="15">
      <c r="A120" s="341" t="s">
        <v>3976</v>
      </c>
      <c r="B120" s="243" t="s">
        <v>3977</v>
      </c>
      <c r="C120" s="1196"/>
      <c r="D120" s="98"/>
      <c r="E120" s="1264"/>
      <c r="F120" s="156"/>
      <c r="G120" s="912">
        <f t="shared" si="6"/>
        <v>0</v>
      </c>
      <c r="H120" s="912">
        <f t="shared" si="7"/>
        <v>0</v>
      </c>
    </row>
    <row r="121" spans="1:8" ht="15">
      <c r="A121" s="341" t="s">
        <v>3978</v>
      </c>
      <c r="B121" s="243" t="s">
        <v>3979</v>
      </c>
      <c r="C121" s="1196"/>
      <c r="D121" s="98"/>
      <c r="E121" s="1264"/>
      <c r="F121" s="156"/>
      <c r="G121" s="912">
        <f t="shared" si="6"/>
        <v>0</v>
      </c>
      <c r="H121" s="912">
        <f t="shared" si="7"/>
        <v>0</v>
      </c>
    </row>
    <row r="122" spans="1:8" ht="15">
      <c r="A122" s="341" t="s">
        <v>3980</v>
      </c>
      <c r="B122" s="243" t="s">
        <v>3981</v>
      </c>
      <c r="C122" s="1196"/>
      <c r="D122" s="98"/>
      <c r="E122" s="1264"/>
      <c r="F122" s="156"/>
      <c r="G122" s="912">
        <f t="shared" si="6"/>
        <v>0</v>
      </c>
      <c r="H122" s="912">
        <f t="shared" si="7"/>
        <v>0</v>
      </c>
    </row>
    <row r="123" spans="1:8" ht="11.25" customHeight="1">
      <c r="A123" s="341" t="s">
        <v>4477</v>
      </c>
      <c r="B123" s="243" t="s">
        <v>3982</v>
      </c>
      <c r="C123" s="1196"/>
      <c r="D123" s="98"/>
      <c r="E123" s="1264"/>
      <c r="F123" s="156"/>
      <c r="G123" s="912">
        <f t="shared" si="6"/>
        <v>0</v>
      </c>
      <c r="H123" s="912">
        <f t="shared" si="7"/>
        <v>0</v>
      </c>
    </row>
    <row r="124" spans="1:8" ht="15">
      <c r="A124" s="341" t="s">
        <v>3983</v>
      </c>
      <c r="B124" s="243" t="s">
        <v>3984</v>
      </c>
      <c r="C124" s="1196"/>
      <c r="D124" s="98"/>
      <c r="E124" s="1264"/>
      <c r="F124" s="156"/>
      <c r="G124" s="912">
        <f t="shared" si="6"/>
        <v>0</v>
      </c>
      <c r="H124" s="912">
        <f t="shared" si="7"/>
        <v>0</v>
      </c>
    </row>
    <row r="125" spans="1:8" ht="18" customHeight="1">
      <c r="A125" s="341" t="s">
        <v>3985</v>
      </c>
      <c r="B125" s="243" t="s">
        <v>3986</v>
      </c>
      <c r="C125" s="1196"/>
      <c r="D125" s="98"/>
      <c r="E125" s="164"/>
      <c r="F125" s="164"/>
      <c r="G125" s="912">
        <f t="shared" si="6"/>
        <v>0</v>
      </c>
      <c r="H125" s="912">
        <f t="shared" si="7"/>
        <v>0</v>
      </c>
    </row>
    <row r="126" spans="1:8" ht="27" customHeight="1">
      <c r="A126" s="341" t="s">
        <v>3987</v>
      </c>
      <c r="B126" s="243" t="s">
        <v>3988</v>
      </c>
      <c r="C126" s="1196"/>
      <c r="D126" s="98"/>
      <c r="E126" s="164"/>
      <c r="F126" s="164"/>
      <c r="G126" s="912">
        <f t="shared" si="6"/>
        <v>0</v>
      </c>
      <c r="H126" s="912">
        <f t="shared" si="7"/>
        <v>0</v>
      </c>
    </row>
    <row r="127" spans="1:8" ht="18" customHeight="1">
      <c r="A127" s="341" t="s">
        <v>3989</v>
      </c>
      <c r="B127" s="243" t="s">
        <v>3990</v>
      </c>
      <c r="C127" s="1196"/>
      <c r="D127" s="98"/>
      <c r="E127" s="164"/>
      <c r="F127" s="164"/>
      <c r="G127" s="912">
        <f t="shared" si="6"/>
        <v>0</v>
      </c>
      <c r="H127" s="912">
        <f t="shared" si="7"/>
        <v>0</v>
      </c>
    </row>
    <row r="128" spans="1:8" ht="15" customHeight="1">
      <c r="A128" s="341" t="s">
        <v>3991</v>
      </c>
      <c r="B128" s="243" t="s">
        <v>3992</v>
      </c>
      <c r="C128" s="1196"/>
      <c r="D128" s="98"/>
      <c r="E128" s="164"/>
      <c r="F128" s="164"/>
      <c r="G128" s="912">
        <f t="shared" si="6"/>
        <v>0</v>
      </c>
      <c r="H128" s="912">
        <f t="shared" si="7"/>
        <v>0</v>
      </c>
    </row>
    <row r="129" spans="1:8" ht="27.75" customHeight="1">
      <c r="A129" s="341" t="s">
        <v>3993</v>
      </c>
      <c r="B129" s="243" t="s">
        <v>3994</v>
      </c>
      <c r="C129" s="1196"/>
      <c r="D129" s="98"/>
      <c r="E129" s="164"/>
      <c r="F129" s="164"/>
      <c r="G129" s="912">
        <f t="shared" si="6"/>
        <v>0</v>
      </c>
      <c r="H129" s="912">
        <f t="shared" si="7"/>
        <v>0</v>
      </c>
    </row>
    <row r="130" spans="1:8" ht="25.5" customHeight="1">
      <c r="A130" s="341" t="s">
        <v>3995</v>
      </c>
      <c r="B130" s="243" t="s">
        <v>3996</v>
      </c>
      <c r="C130" s="1196"/>
      <c r="D130" s="98"/>
      <c r="E130" s="164"/>
      <c r="F130" s="164"/>
      <c r="G130" s="912">
        <f t="shared" si="6"/>
        <v>0</v>
      </c>
      <c r="H130" s="912">
        <f t="shared" si="7"/>
        <v>0</v>
      </c>
    </row>
    <row r="131" spans="1:8" ht="25.5" customHeight="1">
      <c r="A131" s="341" t="s">
        <v>308</v>
      </c>
      <c r="B131" s="234" t="s">
        <v>4652</v>
      </c>
      <c r="C131" s="1196"/>
      <c r="D131" s="98"/>
      <c r="E131" s="164">
        <v>7</v>
      </c>
      <c r="F131" s="164">
        <v>7</v>
      </c>
      <c r="G131" s="912">
        <f t="shared" si="6"/>
        <v>7</v>
      </c>
      <c r="H131" s="912">
        <f t="shared" si="7"/>
        <v>7</v>
      </c>
    </row>
    <row r="132" spans="1:8" ht="19.5" customHeight="1">
      <c r="A132" s="341" t="s">
        <v>2592</v>
      </c>
      <c r="B132" s="234" t="s">
        <v>2593</v>
      </c>
      <c r="C132" s="1196"/>
      <c r="D132" s="98"/>
      <c r="E132" s="164">
        <v>5</v>
      </c>
      <c r="F132" s="164">
        <v>5</v>
      </c>
      <c r="G132" s="912">
        <f t="shared" si="6"/>
        <v>5</v>
      </c>
      <c r="H132" s="912">
        <f t="shared" si="7"/>
        <v>5</v>
      </c>
    </row>
    <row r="133" spans="1:8" ht="27" customHeight="1">
      <c r="A133" s="341" t="s">
        <v>5994</v>
      </c>
      <c r="B133" s="234" t="s">
        <v>5995</v>
      </c>
      <c r="C133" s="1196"/>
      <c r="D133" s="98"/>
      <c r="E133" s="164"/>
      <c r="F133" s="164"/>
      <c r="G133" s="912">
        <f t="shared" si="6"/>
        <v>0</v>
      </c>
      <c r="H133" s="912">
        <f t="shared" si="7"/>
        <v>0</v>
      </c>
    </row>
    <row r="134" spans="1:8" ht="19.5" customHeight="1">
      <c r="A134" s="341" t="s">
        <v>4926</v>
      </c>
      <c r="B134" s="234" t="s">
        <v>4927</v>
      </c>
      <c r="C134" s="1196">
        <v>1</v>
      </c>
      <c r="D134" s="98">
        <v>1</v>
      </c>
      <c r="E134" s="164"/>
      <c r="F134" s="164"/>
      <c r="G134" s="912">
        <f t="shared" si="6"/>
        <v>1</v>
      </c>
      <c r="H134" s="912">
        <f t="shared" si="7"/>
        <v>1</v>
      </c>
    </row>
    <row r="135" spans="1:8" ht="19.5" customHeight="1">
      <c r="A135" s="341" t="s">
        <v>4928</v>
      </c>
      <c r="B135" s="234" t="s">
        <v>4929</v>
      </c>
      <c r="C135" s="1196">
        <v>1</v>
      </c>
      <c r="D135" s="98">
        <v>1</v>
      </c>
      <c r="E135" s="164"/>
      <c r="F135" s="164"/>
      <c r="G135" s="912">
        <f t="shared" si="6"/>
        <v>1</v>
      </c>
      <c r="H135" s="912">
        <f t="shared" si="7"/>
        <v>1</v>
      </c>
    </row>
    <row r="136" spans="1:8" ht="19.5" customHeight="1">
      <c r="A136" s="341" t="s">
        <v>4930</v>
      </c>
      <c r="B136" s="234" t="s">
        <v>4931</v>
      </c>
      <c r="C136" s="1196">
        <v>1</v>
      </c>
      <c r="D136" s="98">
        <v>1</v>
      </c>
      <c r="E136" s="164"/>
      <c r="F136" s="164"/>
      <c r="G136" s="912">
        <f t="shared" si="6"/>
        <v>1</v>
      </c>
      <c r="H136" s="912">
        <f t="shared" si="7"/>
        <v>1</v>
      </c>
    </row>
    <row r="137" spans="1:8" ht="19.5" customHeight="1">
      <c r="A137" s="341" t="s">
        <v>2106</v>
      </c>
      <c r="B137" s="234" t="s">
        <v>2107</v>
      </c>
      <c r="C137" s="1196"/>
      <c r="D137" s="98"/>
      <c r="E137" s="164"/>
      <c r="F137" s="164"/>
      <c r="G137" s="912">
        <f t="shared" si="6"/>
        <v>0</v>
      </c>
      <c r="H137" s="912">
        <f t="shared" si="7"/>
        <v>0</v>
      </c>
    </row>
    <row r="138" spans="1:8" ht="18" customHeight="1">
      <c r="A138" s="341" t="s">
        <v>2122</v>
      </c>
      <c r="B138" s="234" t="s">
        <v>2123</v>
      </c>
      <c r="C138" s="1196"/>
      <c r="D138" s="98"/>
      <c r="E138" s="164"/>
      <c r="F138" s="164"/>
      <c r="G138" s="912">
        <f t="shared" si="6"/>
        <v>0</v>
      </c>
      <c r="H138" s="912">
        <f t="shared" si="7"/>
        <v>0</v>
      </c>
    </row>
    <row r="139" spans="1:8" ht="18" customHeight="1">
      <c r="A139" s="341" t="s">
        <v>59</v>
      </c>
      <c r="B139" s="234" t="s">
        <v>6686</v>
      </c>
      <c r="C139" s="1196"/>
      <c r="D139" s="98"/>
      <c r="E139" s="164">
        <v>3</v>
      </c>
      <c r="F139" s="164">
        <v>3</v>
      </c>
      <c r="G139" s="912">
        <f t="shared" si="6"/>
        <v>3</v>
      </c>
      <c r="H139" s="912">
        <f t="shared" si="7"/>
        <v>3</v>
      </c>
    </row>
    <row r="140" spans="1:8" ht="18" customHeight="1">
      <c r="A140" s="341" t="s">
        <v>1526</v>
      </c>
      <c r="B140" s="234" t="s">
        <v>1107</v>
      </c>
      <c r="C140" s="1196"/>
      <c r="D140" s="889"/>
      <c r="E140" s="164"/>
      <c r="F140" s="164"/>
      <c r="G140" s="912">
        <f t="shared" ref="G140:G147" si="8">C140+E140</f>
        <v>0</v>
      </c>
      <c r="H140" s="912">
        <f t="shared" ref="H140:H147" si="9">D140+F140</f>
        <v>0</v>
      </c>
    </row>
    <row r="141" spans="1:8" ht="18" customHeight="1">
      <c r="A141" s="341" t="s">
        <v>6</v>
      </c>
      <c r="B141" s="234" t="s">
        <v>6990</v>
      </c>
      <c r="C141" s="1196"/>
      <c r="D141" s="889"/>
      <c r="E141" s="164">
        <v>1</v>
      </c>
      <c r="F141" s="164">
        <v>1</v>
      </c>
      <c r="G141" s="912">
        <f t="shared" si="8"/>
        <v>1</v>
      </c>
      <c r="H141" s="912">
        <f t="shared" si="9"/>
        <v>1</v>
      </c>
    </row>
    <row r="142" spans="1:8" ht="18" customHeight="1">
      <c r="A142" s="341" t="s">
        <v>302</v>
      </c>
      <c r="B142" s="234" t="s">
        <v>7139</v>
      </c>
      <c r="C142" s="345"/>
      <c r="D142" s="345"/>
      <c r="E142" s="167">
        <v>1</v>
      </c>
      <c r="F142" s="167">
        <v>1</v>
      </c>
      <c r="G142" s="1081">
        <f t="shared" si="8"/>
        <v>1</v>
      </c>
      <c r="H142" s="1081">
        <f t="shared" si="9"/>
        <v>1</v>
      </c>
    </row>
    <row r="143" spans="1:8" ht="18" customHeight="1">
      <c r="A143" s="341" t="s">
        <v>6006</v>
      </c>
      <c r="B143" s="234" t="s">
        <v>6007</v>
      </c>
      <c r="C143" s="345"/>
      <c r="D143" s="345"/>
      <c r="E143" s="167">
        <v>1</v>
      </c>
      <c r="F143" s="167">
        <v>1</v>
      </c>
      <c r="G143" s="1081">
        <f t="shared" si="8"/>
        <v>1</v>
      </c>
      <c r="H143" s="1081">
        <f t="shared" si="9"/>
        <v>1</v>
      </c>
    </row>
    <row r="144" spans="1:8" ht="18" customHeight="1">
      <c r="A144" s="341" t="s">
        <v>7396</v>
      </c>
      <c r="B144" s="234" t="s">
        <v>7397</v>
      </c>
      <c r="C144" s="345"/>
      <c r="D144" s="345"/>
      <c r="E144" s="167">
        <v>1</v>
      </c>
      <c r="F144" s="167">
        <v>0</v>
      </c>
      <c r="G144" s="1081">
        <f t="shared" si="8"/>
        <v>1</v>
      </c>
      <c r="H144" s="1081">
        <f t="shared" si="9"/>
        <v>0</v>
      </c>
    </row>
    <row r="145" spans="1:8" ht="18" customHeight="1">
      <c r="A145" s="341" t="s">
        <v>5998</v>
      </c>
      <c r="B145" s="234" t="s">
        <v>5999</v>
      </c>
      <c r="C145" s="1196"/>
      <c r="D145" s="1137"/>
      <c r="E145" s="164">
        <v>1</v>
      </c>
      <c r="F145" s="164">
        <v>0</v>
      </c>
      <c r="G145" s="1138">
        <f t="shared" si="8"/>
        <v>1</v>
      </c>
      <c r="H145" s="1138">
        <f t="shared" si="9"/>
        <v>0</v>
      </c>
    </row>
    <row r="146" spans="1:8" ht="18" customHeight="1">
      <c r="A146" s="341" t="s">
        <v>4432</v>
      </c>
      <c r="B146" s="234" t="s">
        <v>7621</v>
      </c>
      <c r="C146" s="1196"/>
      <c r="D146" s="1137"/>
      <c r="E146" s="164">
        <v>2</v>
      </c>
      <c r="F146" s="164">
        <v>2</v>
      </c>
      <c r="G146" s="1138">
        <f t="shared" si="8"/>
        <v>2</v>
      </c>
      <c r="H146" s="1138">
        <f t="shared" si="9"/>
        <v>2</v>
      </c>
    </row>
    <row r="147" spans="1:8" ht="19.5" customHeight="1">
      <c r="A147" s="341"/>
      <c r="B147" s="234"/>
      <c r="C147" s="1196"/>
      <c r="D147" s="98"/>
      <c r="E147" s="164"/>
      <c r="F147" s="164"/>
      <c r="G147" s="912">
        <f t="shared" si="8"/>
        <v>0</v>
      </c>
      <c r="H147" s="912">
        <f t="shared" si="9"/>
        <v>0</v>
      </c>
    </row>
    <row r="148" spans="1:8">
      <c r="A148" s="342" t="s">
        <v>3999</v>
      </c>
      <c r="B148" s="344"/>
      <c r="C148" s="345"/>
      <c r="D148" s="345"/>
      <c r="E148" s="167"/>
      <c r="F148" s="167"/>
      <c r="G148" s="912"/>
      <c r="H148" s="912"/>
    </row>
    <row r="149" spans="1:8" ht="18.75" customHeight="1">
      <c r="A149" s="235" t="s">
        <v>4000</v>
      </c>
      <c r="B149" s="236"/>
      <c r="C149" s="237">
        <f>SUM(C12:C147)</f>
        <v>5723</v>
      </c>
      <c r="D149" s="237">
        <f>SUM(D12:D147)</f>
        <v>5721</v>
      </c>
      <c r="E149" s="237">
        <f>SUM(E12:E147)</f>
        <v>24049</v>
      </c>
      <c r="F149" s="237">
        <f>SUM(F12:F147)</f>
        <v>24027</v>
      </c>
      <c r="G149" s="912">
        <f>C149+E149</f>
        <v>29772</v>
      </c>
      <c r="H149" s="912">
        <f>D149+F149</f>
        <v>29748</v>
      </c>
    </row>
    <row r="150" spans="1:8" ht="18.75" customHeight="1">
      <c r="A150" s="1498" t="s">
        <v>4001</v>
      </c>
      <c r="B150" s="1498"/>
      <c r="C150" s="1498"/>
      <c r="D150" s="1498"/>
      <c r="E150" s="1498"/>
      <c r="F150" s="1498"/>
      <c r="G150" s="1498"/>
      <c r="H150" s="1498"/>
    </row>
    <row r="151" spans="1:8" ht="28.5" customHeight="1">
      <c r="A151" s="1448" t="s">
        <v>4050</v>
      </c>
      <c r="B151" s="1448"/>
      <c r="C151" s="1448"/>
      <c r="D151" s="1448"/>
      <c r="E151" s="1448"/>
      <c r="F151" s="1448"/>
      <c r="G151" s="1448"/>
      <c r="H151" s="1448"/>
    </row>
    <row r="152" spans="1:8" ht="15">
      <c r="A152" s="6"/>
      <c r="B152" s="350"/>
      <c r="C152" s="350"/>
      <c r="D152" s="350"/>
      <c r="E152" s="19"/>
      <c r="F152" s="19"/>
      <c r="G152" s="16"/>
      <c r="H152" s="19"/>
    </row>
  </sheetData>
  <mergeCells count="9">
    <mergeCell ref="A150:H150"/>
    <mergeCell ref="A151:H151"/>
    <mergeCell ref="C2:D2"/>
    <mergeCell ref="A7:A8"/>
    <mergeCell ref="B7:B8"/>
    <mergeCell ref="C11:H11"/>
    <mergeCell ref="C7:D7"/>
    <mergeCell ref="E7:F7"/>
    <mergeCell ref="G7:H7"/>
  </mergeCells>
  <phoneticPr fontId="42" type="noConversion"/>
  <pageMargins left="0.75" right="0.75" top="1" bottom="1" header="0.5" footer="0.5"/>
  <pageSetup paperSize="9" scale="61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04"/>
  <sheetViews>
    <sheetView topLeftCell="A67" workbookViewId="0">
      <selection activeCell="D8" sqref="D8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5703125" style="11" customWidth="1"/>
    <col min="5" max="6" width="9" style="11" customWidth="1"/>
    <col min="7" max="7" width="9.28515625" style="11" customWidth="1"/>
    <col min="8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7788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70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3.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30.7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17.25" customHeight="1">
      <c r="A10" s="47"/>
      <c r="B10" s="48"/>
      <c r="C10" s="247"/>
      <c r="D10" s="247"/>
      <c r="E10" s="248"/>
      <c r="F10" s="248"/>
      <c r="G10" s="146"/>
      <c r="H10" s="146"/>
    </row>
    <row r="11" spans="1:8" ht="17.25" customHeight="1">
      <c r="A11" s="47"/>
      <c r="B11" s="48"/>
      <c r="C11" s="247"/>
      <c r="D11" s="247"/>
      <c r="E11" s="248"/>
      <c r="F11" s="248"/>
      <c r="G11" s="146"/>
      <c r="H11" s="146"/>
    </row>
    <row r="12" spans="1:8" ht="17.25" customHeight="1">
      <c r="A12" s="47"/>
      <c r="B12" s="354" t="s">
        <v>4460</v>
      </c>
      <c r="C12" s="248"/>
      <c r="D12" s="247"/>
      <c r="E12" s="248"/>
      <c r="F12" s="248"/>
      <c r="G12" s="146"/>
      <c r="H12" s="146"/>
    </row>
    <row r="13" spans="1:8">
      <c r="A13" s="47" t="s">
        <v>2436</v>
      </c>
      <c r="B13" s="48" t="s">
        <v>2437</v>
      </c>
      <c r="C13" s="1266">
        <v>3</v>
      </c>
      <c r="D13" s="231">
        <v>3</v>
      </c>
      <c r="E13" s="232">
        <v>11</v>
      </c>
      <c r="F13" s="232">
        <v>11</v>
      </c>
      <c r="G13" s="146">
        <f t="shared" ref="G13:G44" si="0">C13+E13</f>
        <v>14</v>
      </c>
      <c r="H13" s="146">
        <f t="shared" ref="H13:H44" si="1">D13+F13</f>
        <v>14</v>
      </c>
    </row>
    <row r="14" spans="1:8">
      <c r="A14" s="47" t="s">
        <v>5984</v>
      </c>
      <c r="B14" s="48" t="s">
        <v>4009</v>
      </c>
      <c r="C14" s="1266">
        <v>6</v>
      </c>
      <c r="D14" s="231">
        <v>6</v>
      </c>
      <c r="E14" s="232">
        <v>96</v>
      </c>
      <c r="F14" s="232">
        <v>96</v>
      </c>
      <c r="G14" s="912">
        <f t="shared" si="0"/>
        <v>102</v>
      </c>
      <c r="H14" s="912">
        <f t="shared" si="1"/>
        <v>102</v>
      </c>
    </row>
    <row r="15" spans="1:8">
      <c r="A15" s="47" t="s">
        <v>3483</v>
      </c>
      <c r="B15" s="48" t="s">
        <v>3484</v>
      </c>
      <c r="C15" s="1266">
        <v>5</v>
      </c>
      <c r="D15" s="231">
        <v>5</v>
      </c>
      <c r="E15" s="232">
        <v>8</v>
      </c>
      <c r="F15" s="232">
        <v>8</v>
      </c>
      <c r="G15" s="912">
        <f t="shared" si="0"/>
        <v>13</v>
      </c>
      <c r="H15" s="912">
        <f t="shared" si="1"/>
        <v>13</v>
      </c>
    </row>
    <row r="16" spans="1:8">
      <c r="A16" s="47" t="s">
        <v>629</v>
      </c>
      <c r="B16" s="48" t="s">
        <v>630</v>
      </c>
      <c r="C16" s="1266">
        <v>11</v>
      </c>
      <c r="D16" s="231">
        <v>11</v>
      </c>
      <c r="E16" s="232">
        <v>31</v>
      </c>
      <c r="F16" s="232">
        <v>31</v>
      </c>
      <c r="G16" s="912">
        <f t="shared" si="0"/>
        <v>42</v>
      </c>
      <c r="H16" s="912">
        <f t="shared" si="1"/>
        <v>42</v>
      </c>
    </row>
    <row r="17" spans="1:8" ht="25.5">
      <c r="A17" s="47" t="s">
        <v>5994</v>
      </c>
      <c r="B17" s="48" t="s">
        <v>3869</v>
      </c>
      <c r="C17" s="1266">
        <v>26</v>
      </c>
      <c r="D17" s="231">
        <v>26</v>
      </c>
      <c r="E17" s="252">
        <v>2961</v>
      </c>
      <c r="F17" s="252">
        <v>2961</v>
      </c>
      <c r="G17" s="912">
        <f t="shared" si="0"/>
        <v>2987</v>
      </c>
      <c r="H17" s="912">
        <f t="shared" si="1"/>
        <v>2987</v>
      </c>
    </row>
    <row r="18" spans="1:8">
      <c r="A18" s="47" t="s">
        <v>5996</v>
      </c>
      <c r="B18" s="48" t="s">
        <v>4031</v>
      </c>
      <c r="C18" s="1266">
        <v>25</v>
      </c>
      <c r="D18" s="231">
        <v>25</v>
      </c>
      <c r="E18" s="252">
        <v>1377</v>
      </c>
      <c r="F18" s="252">
        <v>1377</v>
      </c>
      <c r="G18" s="912">
        <f t="shared" si="0"/>
        <v>1402</v>
      </c>
      <c r="H18" s="912">
        <f t="shared" si="1"/>
        <v>1402</v>
      </c>
    </row>
    <row r="19" spans="1:8" ht="25.5">
      <c r="A19" s="47" t="s">
        <v>2455</v>
      </c>
      <c r="B19" s="48" t="s">
        <v>2456</v>
      </c>
      <c r="C19" s="1266"/>
      <c r="D19" s="231"/>
      <c r="E19" s="252">
        <v>4</v>
      </c>
      <c r="F19" s="252">
        <v>4</v>
      </c>
      <c r="G19" s="912">
        <f t="shared" si="0"/>
        <v>4</v>
      </c>
      <c r="H19" s="912">
        <f t="shared" si="1"/>
        <v>4</v>
      </c>
    </row>
    <row r="20" spans="1:8" ht="25.5">
      <c r="A20" s="47" t="s">
        <v>2701</v>
      </c>
      <c r="B20" s="48" t="s">
        <v>2702</v>
      </c>
      <c r="C20" s="1266"/>
      <c r="D20" s="231"/>
      <c r="E20" s="252">
        <v>130</v>
      </c>
      <c r="F20" s="252">
        <v>130</v>
      </c>
      <c r="G20" s="912">
        <f t="shared" si="0"/>
        <v>130</v>
      </c>
      <c r="H20" s="912">
        <f t="shared" si="1"/>
        <v>130</v>
      </c>
    </row>
    <row r="21" spans="1:8" ht="25.5">
      <c r="A21" s="47" t="s">
        <v>4049</v>
      </c>
      <c r="B21" s="48" t="s">
        <v>631</v>
      </c>
      <c r="C21" s="1266"/>
      <c r="D21" s="231"/>
      <c r="E21" s="232">
        <v>2</v>
      </c>
      <c r="F21" s="232">
        <v>2</v>
      </c>
      <c r="G21" s="912">
        <f t="shared" si="0"/>
        <v>2</v>
      </c>
      <c r="H21" s="912">
        <f t="shared" si="1"/>
        <v>2</v>
      </c>
    </row>
    <row r="22" spans="1:8" ht="38.25">
      <c r="A22" s="47" t="s">
        <v>2712</v>
      </c>
      <c r="B22" s="48" t="s">
        <v>991</v>
      </c>
      <c r="C22" s="1266">
        <v>1</v>
      </c>
      <c r="D22" s="231">
        <v>1</v>
      </c>
      <c r="E22" s="232"/>
      <c r="F22" s="232"/>
      <c r="G22" s="912">
        <f t="shared" si="0"/>
        <v>1</v>
      </c>
      <c r="H22" s="912">
        <f t="shared" si="1"/>
        <v>1</v>
      </c>
    </row>
    <row r="23" spans="1:8" ht="25.5">
      <c r="A23" s="47" t="s">
        <v>4422</v>
      </c>
      <c r="B23" s="48" t="s">
        <v>2872</v>
      </c>
      <c r="C23" s="1266">
        <v>42</v>
      </c>
      <c r="D23" s="231">
        <v>42</v>
      </c>
      <c r="E23" s="252">
        <v>3672</v>
      </c>
      <c r="F23" s="252">
        <v>3672</v>
      </c>
      <c r="G23" s="912">
        <f t="shared" si="0"/>
        <v>3714</v>
      </c>
      <c r="H23" s="912">
        <f t="shared" si="1"/>
        <v>3714</v>
      </c>
    </row>
    <row r="24" spans="1:8" ht="25.5">
      <c r="A24" s="47" t="s">
        <v>4424</v>
      </c>
      <c r="B24" s="48" t="s">
        <v>4425</v>
      </c>
      <c r="C24" s="1266">
        <v>64</v>
      </c>
      <c r="D24" s="231">
        <v>64</v>
      </c>
      <c r="E24" s="252">
        <v>3071</v>
      </c>
      <c r="F24" s="252">
        <v>3071</v>
      </c>
      <c r="G24" s="912">
        <f t="shared" si="0"/>
        <v>3135</v>
      </c>
      <c r="H24" s="912">
        <f t="shared" si="1"/>
        <v>3135</v>
      </c>
    </row>
    <row r="25" spans="1:8" ht="25.5">
      <c r="A25" s="47" t="s">
        <v>2714</v>
      </c>
      <c r="B25" s="48" t="s">
        <v>2715</v>
      </c>
      <c r="C25" s="1266">
        <v>17</v>
      </c>
      <c r="D25" s="231">
        <v>17</v>
      </c>
      <c r="E25" s="252">
        <v>2338</v>
      </c>
      <c r="F25" s="252">
        <v>2338</v>
      </c>
      <c r="G25" s="912">
        <f t="shared" si="0"/>
        <v>2355</v>
      </c>
      <c r="H25" s="912">
        <f t="shared" si="1"/>
        <v>2355</v>
      </c>
    </row>
    <row r="26" spans="1:8" ht="25.5">
      <c r="A26" s="47" t="s">
        <v>2716</v>
      </c>
      <c r="B26" s="48" t="s">
        <v>2717</v>
      </c>
      <c r="C26" s="1266">
        <v>81</v>
      </c>
      <c r="D26" s="231">
        <v>81</v>
      </c>
      <c r="E26" s="252">
        <v>3079</v>
      </c>
      <c r="F26" s="252">
        <v>3079</v>
      </c>
      <c r="G26" s="912">
        <f t="shared" si="0"/>
        <v>3160</v>
      </c>
      <c r="H26" s="912">
        <f t="shared" si="1"/>
        <v>3160</v>
      </c>
    </row>
    <row r="27" spans="1:8" ht="38.25">
      <c r="A27" s="47" t="s">
        <v>2718</v>
      </c>
      <c r="B27" s="48" t="s">
        <v>2719</v>
      </c>
      <c r="C27" s="1266">
        <v>80</v>
      </c>
      <c r="D27" s="231">
        <v>80</v>
      </c>
      <c r="E27" s="252">
        <v>3765</v>
      </c>
      <c r="F27" s="252">
        <v>3765</v>
      </c>
      <c r="G27" s="912">
        <f t="shared" si="0"/>
        <v>3845</v>
      </c>
      <c r="H27" s="912">
        <f t="shared" si="1"/>
        <v>3845</v>
      </c>
    </row>
    <row r="28" spans="1:8" ht="25.5">
      <c r="A28" s="47" t="s">
        <v>4428</v>
      </c>
      <c r="B28" s="48" t="s">
        <v>632</v>
      </c>
      <c r="C28" s="1266">
        <v>3</v>
      </c>
      <c r="D28" s="231">
        <v>3</v>
      </c>
      <c r="E28" s="252">
        <v>1198</v>
      </c>
      <c r="F28" s="252">
        <v>1198</v>
      </c>
      <c r="G28" s="912">
        <f t="shared" si="0"/>
        <v>1201</v>
      </c>
      <c r="H28" s="912">
        <f t="shared" si="1"/>
        <v>1201</v>
      </c>
    </row>
    <row r="29" spans="1:8" ht="25.5">
      <c r="A29" s="47" t="s">
        <v>2720</v>
      </c>
      <c r="B29" s="48" t="s">
        <v>993</v>
      </c>
      <c r="C29" s="1266"/>
      <c r="D29" s="231"/>
      <c r="E29" s="252"/>
      <c r="F29" s="252"/>
      <c r="G29" s="912">
        <f t="shared" si="0"/>
        <v>0</v>
      </c>
      <c r="H29" s="912">
        <f t="shared" si="1"/>
        <v>0</v>
      </c>
    </row>
    <row r="30" spans="1:8" ht="25.5">
      <c r="A30" s="47" t="s">
        <v>4535</v>
      </c>
      <c r="B30" s="48" t="s">
        <v>1023</v>
      </c>
      <c r="C30" s="1266">
        <v>15</v>
      </c>
      <c r="D30" s="231">
        <v>15</v>
      </c>
      <c r="E30" s="252">
        <v>2489</v>
      </c>
      <c r="F30" s="252">
        <v>2489</v>
      </c>
      <c r="G30" s="912">
        <f t="shared" si="0"/>
        <v>2504</v>
      </c>
      <c r="H30" s="912">
        <f t="shared" si="1"/>
        <v>2504</v>
      </c>
    </row>
    <row r="31" spans="1:8">
      <c r="A31" s="47" t="s">
        <v>4432</v>
      </c>
      <c r="B31" s="48" t="s">
        <v>633</v>
      </c>
      <c r="C31" s="1266">
        <v>2</v>
      </c>
      <c r="D31" s="231">
        <v>2</v>
      </c>
      <c r="E31" s="232">
        <v>407</v>
      </c>
      <c r="F31" s="232">
        <v>407</v>
      </c>
      <c r="G31" s="912">
        <f t="shared" si="0"/>
        <v>409</v>
      </c>
      <c r="H31" s="912">
        <f t="shared" si="1"/>
        <v>409</v>
      </c>
    </row>
    <row r="32" spans="1:8">
      <c r="A32" s="47" t="s">
        <v>2722</v>
      </c>
      <c r="B32" s="329" t="s">
        <v>2723</v>
      </c>
      <c r="C32" s="1266">
        <v>15</v>
      </c>
      <c r="D32" s="231">
        <v>15</v>
      </c>
      <c r="E32" s="252">
        <v>1052</v>
      </c>
      <c r="F32" s="252">
        <v>1052</v>
      </c>
      <c r="G32" s="912">
        <f t="shared" si="0"/>
        <v>1067</v>
      </c>
      <c r="H32" s="912">
        <f t="shared" si="1"/>
        <v>1067</v>
      </c>
    </row>
    <row r="33" spans="1:8">
      <c r="A33" s="47" t="s">
        <v>5982</v>
      </c>
      <c r="B33" s="329" t="s">
        <v>5983</v>
      </c>
      <c r="C33" s="1266">
        <v>3</v>
      </c>
      <c r="D33" s="231">
        <v>3</v>
      </c>
      <c r="E33" s="252">
        <v>273</v>
      </c>
      <c r="F33" s="252">
        <v>273</v>
      </c>
      <c r="G33" s="912">
        <f t="shared" si="0"/>
        <v>276</v>
      </c>
      <c r="H33" s="912">
        <f t="shared" si="1"/>
        <v>276</v>
      </c>
    </row>
    <row r="34" spans="1:8" ht="25.5">
      <c r="A34" s="47" t="s">
        <v>1016</v>
      </c>
      <c r="B34" s="329" t="s">
        <v>634</v>
      </c>
      <c r="C34" s="1266"/>
      <c r="D34" s="231"/>
      <c r="E34" s="252">
        <v>69</v>
      </c>
      <c r="F34" s="252">
        <v>69</v>
      </c>
      <c r="G34" s="912">
        <f t="shared" si="0"/>
        <v>69</v>
      </c>
      <c r="H34" s="912">
        <f t="shared" si="1"/>
        <v>69</v>
      </c>
    </row>
    <row r="35" spans="1:8" ht="25.5">
      <c r="A35" s="47" t="s">
        <v>134</v>
      </c>
      <c r="B35" s="329" t="s">
        <v>4070</v>
      </c>
      <c r="C35" s="1266">
        <v>1</v>
      </c>
      <c r="D35" s="231">
        <v>1</v>
      </c>
      <c r="E35" s="252">
        <v>92</v>
      </c>
      <c r="F35" s="252">
        <v>92</v>
      </c>
      <c r="G35" s="912">
        <f t="shared" si="0"/>
        <v>93</v>
      </c>
      <c r="H35" s="912">
        <f t="shared" si="1"/>
        <v>93</v>
      </c>
    </row>
    <row r="36" spans="1:8">
      <c r="A36" s="47" t="s">
        <v>4465</v>
      </c>
      <c r="B36" s="329" t="s">
        <v>4466</v>
      </c>
      <c r="C36" s="1266"/>
      <c r="D36" s="231"/>
      <c r="E36" s="252">
        <v>72</v>
      </c>
      <c r="F36" s="252">
        <v>72</v>
      </c>
      <c r="G36" s="912">
        <f t="shared" si="0"/>
        <v>72</v>
      </c>
      <c r="H36" s="912">
        <f t="shared" si="1"/>
        <v>72</v>
      </c>
    </row>
    <row r="37" spans="1:8">
      <c r="A37" s="47" t="s">
        <v>4071</v>
      </c>
      <c r="B37" s="329" t="s">
        <v>635</v>
      </c>
      <c r="C37" s="1266"/>
      <c r="D37" s="231"/>
      <c r="E37" s="252">
        <v>1</v>
      </c>
      <c r="F37" s="252">
        <v>1</v>
      </c>
      <c r="G37" s="912">
        <f t="shared" si="0"/>
        <v>1</v>
      </c>
      <c r="H37" s="912">
        <f t="shared" si="1"/>
        <v>1</v>
      </c>
    </row>
    <row r="38" spans="1:8">
      <c r="A38" s="47" t="s">
        <v>1032</v>
      </c>
      <c r="B38" s="329" t="s">
        <v>636</v>
      </c>
      <c r="C38" s="1266"/>
      <c r="D38" s="231"/>
      <c r="E38" s="252"/>
      <c r="F38" s="252"/>
      <c r="G38" s="912">
        <f t="shared" si="0"/>
        <v>0</v>
      </c>
      <c r="H38" s="912">
        <f t="shared" si="1"/>
        <v>0</v>
      </c>
    </row>
    <row r="39" spans="1:8">
      <c r="A39" s="47" t="s">
        <v>5998</v>
      </c>
      <c r="B39" s="329" t="s">
        <v>5999</v>
      </c>
      <c r="C39" s="1266"/>
      <c r="D39" s="231"/>
      <c r="E39" s="252">
        <v>10</v>
      </c>
      <c r="F39" s="252">
        <v>10</v>
      </c>
      <c r="G39" s="912">
        <f t="shared" si="0"/>
        <v>10</v>
      </c>
      <c r="H39" s="912">
        <f t="shared" si="1"/>
        <v>10</v>
      </c>
    </row>
    <row r="40" spans="1:8">
      <c r="A40" s="47" t="s">
        <v>6000</v>
      </c>
      <c r="B40" s="329" t="s">
        <v>6001</v>
      </c>
      <c r="C40" s="1266"/>
      <c r="D40" s="231"/>
      <c r="E40" s="252">
        <v>34</v>
      </c>
      <c r="F40" s="252">
        <v>34</v>
      </c>
      <c r="G40" s="912">
        <f t="shared" si="0"/>
        <v>34</v>
      </c>
      <c r="H40" s="912">
        <f t="shared" si="1"/>
        <v>34</v>
      </c>
    </row>
    <row r="41" spans="1:8" ht="25.5">
      <c r="A41" s="47" t="s">
        <v>4413</v>
      </c>
      <c r="B41" s="329" t="s">
        <v>1147</v>
      </c>
      <c r="C41" s="1266">
        <v>1</v>
      </c>
      <c r="D41" s="231">
        <v>1</v>
      </c>
      <c r="E41" s="252">
        <v>255</v>
      </c>
      <c r="F41" s="252">
        <v>255</v>
      </c>
      <c r="G41" s="912">
        <f t="shared" si="0"/>
        <v>256</v>
      </c>
      <c r="H41" s="912">
        <f t="shared" si="1"/>
        <v>256</v>
      </c>
    </row>
    <row r="42" spans="1:8">
      <c r="A42" s="47" t="s">
        <v>4074</v>
      </c>
      <c r="B42" s="329" t="s">
        <v>4075</v>
      </c>
      <c r="C42" s="1266"/>
      <c r="D42" s="231"/>
      <c r="E42" s="252">
        <v>5</v>
      </c>
      <c r="F42" s="252">
        <v>5</v>
      </c>
      <c r="G42" s="912">
        <f t="shared" si="0"/>
        <v>5</v>
      </c>
      <c r="H42" s="912">
        <f t="shared" si="1"/>
        <v>5</v>
      </c>
    </row>
    <row r="43" spans="1:8" ht="25.5">
      <c r="A43" s="47" t="s">
        <v>2710</v>
      </c>
      <c r="B43" s="329" t="s">
        <v>637</v>
      </c>
      <c r="C43" s="1266"/>
      <c r="D43" s="231"/>
      <c r="E43" s="252">
        <v>5</v>
      </c>
      <c r="F43" s="252">
        <v>5</v>
      </c>
      <c r="G43" s="912">
        <f t="shared" si="0"/>
        <v>5</v>
      </c>
      <c r="H43" s="912">
        <f t="shared" si="1"/>
        <v>5</v>
      </c>
    </row>
    <row r="44" spans="1:8">
      <c r="A44" s="47" t="s">
        <v>4426</v>
      </c>
      <c r="B44" s="329" t="s">
        <v>638</v>
      </c>
      <c r="C44" s="1266"/>
      <c r="D44" s="231"/>
      <c r="E44" s="252">
        <v>419</v>
      </c>
      <c r="F44" s="252">
        <v>419</v>
      </c>
      <c r="G44" s="912">
        <f t="shared" si="0"/>
        <v>419</v>
      </c>
      <c r="H44" s="912">
        <f t="shared" si="1"/>
        <v>419</v>
      </c>
    </row>
    <row r="45" spans="1:8" ht="25.5">
      <c r="A45" s="47" t="s">
        <v>4434</v>
      </c>
      <c r="B45" s="329" t="s">
        <v>639</v>
      </c>
      <c r="C45" s="1266"/>
      <c r="D45" s="231"/>
      <c r="E45" s="252">
        <v>19</v>
      </c>
      <c r="F45" s="252">
        <v>19</v>
      </c>
      <c r="G45" s="912">
        <f t="shared" ref="G45:G81" si="2">C45+E45</f>
        <v>19</v>
      </c>
      <c r="H45" s="912">
        <f t="shared" ref="H45:H81" si="3">D45+F45</f>
        <v>19</v>
      </c>
    </row>
    <row r="46" spans="1:8">
      <c r="A46" s="47" t="s">
        <v>4435</v>
      </c>
      <c r="B46" s="329" t="s">
        <v>640</v>
      </c>
      <c r="C46" s="1266"/>
      <c r="D46" s="231"/>
      <c r="E46" s="252"/>
      <c r="F46" s="252"/>
      <c r="G46" s="912">
        <f t="shared" si="2"/>
        <v>0</v>
      </c>
      <c r="H46" s="912">
        <f t="shared" si="3"/>
        <v>0</v>
      </c>
    </row>
    <row r="47" spans="1:8">
      <c r="A47" s="47" t="s">
        <v>4534</v>
      </c>
      <c r="B47" s="329" t="s">
        <v>641</v>
      </c>
      <c r="C47" s="1266">
        <v>2</v>
      </c>
      <c r="D47" s="231">
        <v>2</v>
      </c>
      <c r="E47" s="252">
        <v>258</v>
      </c>
      <c r="F47" s="252">
        <v>258</v>
      </c>
      <c r="G47" s="912">
        <f t="shared" si="2"/>
        <v>260</v>
      </c>
      <c r="H47" s="912">
        <f t="shared" si="3"/>
        <v>260</v>
      </c>
    </row>
    <row r="48" spans="1:8" ht="25.5">
      <c r="A48" s="47" t="s">
        <v>2311</v>
      </c>
      <c r="B48" s="329" t="s">
        <v>642</v>
      </c>
      <c r="C48" s="1266"/>
      <c r="D48" s="231"/>
      <c r="E48" s="252"/>
      <c r="F48" s="252"/>
      <c r="G48" s="912">
        <f t="shared" si="2"/>
        <v>0</v>
      </c>
      <c r="H48" s="912">
        <f t="shared" si="3"/>
        <v>0</v>
      </c>
    </row>
    <row r="49" spans="1:11" ht="25.5">
      <c r="A49" s="47" t="s">
        <v>2313</v>
      </c>
      <c r="B49" s="329" t="s">
        <v>643</v>
      </c>
      <c r="C49" s="1266"/>
      <c r="D49" s="231"/>
      <c r="E49" s="252"/>
      <c r="F49" s="252"/>
      <c r="G49" s="912">
        <f t="shared" si="2"/>
        <v>0</v>
      </c>
      <c r="H49" s="912">
        <f t="shared" si="3"/>
        <v>0</v>
      </c>
    </row>
    <row r="50" spans="1:11" ht="25.5">
      <c r="A50" s="47" t="s">
        <v>2309</v>
      </c>
      <c r="B50" s="329" t="s">
        <v>644</v>
      </c>
      <c r="C50" s="1266"/>
      <c r="D50" s="231"/>
      <c r="E50" s="252">
        <v>19</v>
      </c>
      <c r="F50" s="252">
        <v>19</v>
      </c>
      <c r="G50" s="912">
        <f t="shared" si="2"/>
        <v>19</v>
      </c>
      <c r="H50" s="912">
        <f t="shared" si="3"/>
        <v>19</v>
      </c>
    </row>
    <row r="51" spans="1:11" ht="25.5">
      <c r="A51" s="47" t="s">
        <v>4005</v>
      </c>
      <c r="B51" s="48" t="s">
        <v>4006</v>
      </c>
      <c r="C51" s="1266"/>
      <c r="D51" s="231"/>
      <c r="E51" s="232">
        <v>4</v>
      </c>
      <c r="F51" s="232">
        <v>4</v>
      </c>
      <c r="G51" s="912">
        <f t="shared" si="2"/>
        <v>4</v>
      </c>
      <c r="H51" s="912">
        <f t="shared" si="3"/>
        <v>4</v>
      </c>
    </row>
    <row r="52" spans="1:11">
      <c r="A52" s="47" t="s">
        <v>3900</v>
      </c>
      <c r="B52" s="329" t="s">
        <v>3901</v>
      </c>
      <c r="C52" s="1266"/>
      <c r="D52" s="231"/>
      <c r="E52" s="232"/>
      <c r="F52" s="232"/>
      <c r="G52" s="912">
        <f t="shared" si="2"/>
        <v>0</v>
      </c>
      <c r="H52" s="912">
        <f t="shared" si="3"/>
        <v>0</v>
      </c>
    </row>
    <row r="53" spans="1:11">
      <c r="A53" s="47" t="s">
        <v>1008</v>
      </c>
      <c r="B53" s="329" t="s">
        <v>4048</v>
      </c>
      <c r="C53" s="1266"/>
      <c r="D53" s="231"/>
      <c r="E53" s="232"/>
      <c r="F53" s="232"/>
      <c r="G53" s="912">
        <f t="shared" si="2"/>
        <v>0</v>
      </c>
      <c r="H53" s="912">
        <f t="shared" si="3"/>
        <v>0</v>
      </c>
    </row>
    <row r="54" spans="1:11">
      <c r="A54" s="47" t="s">
        <v>584</v>
      </c>
      <c r="B54" s="329" t="s">
        <v>585</v>
      </c>
      <c r="C54" s="1266"/>
      <c r="D54" s="231"/>
      <c r="E54" s="232">
        <v>5</v>
      </c>
      <c r="F54" s="232">
        <v>5</v>
      </c>
      <c r="G54" s="912">
        <f t="shared" si="2"/>
        <v>5</v>
      </c>
      <c r="H54" s="912">
        <f t="shared" si="3"/>
        <v>5</v>
      </c>
    </row>
    <row r="55" spans="1:11">
      <c r="A55" s="47" t="s">
        <v>19</v>
      </c>
      <c r="B55" s="48" t="s">
        <v>20</v>
      </c>
      <c r="C55" s="1266"/>
      <c r="D55" s="231"/>
      <c r="E55" s="232">
        <v>4</v>
      </c>
      <c r="F55" s="232">
        <v>4</v>
      </c>
      <c r="G55" s="912">
        <f t="shared" si="2"/>
        <v>4</v>
      </c>
      <c r="H55" s="912">
        <f t="shared" si="3"/>
        <v>4</v>
      </c>
    </row>
    <row r="56" spans="1:11">
      <c r="A56" s="47" t="s">
        <v>2592</v>
      </c>
      <c r="B56" s="48" t="s">
        <v>346</v>
      </c>
      <c r="C56" s="1266"/>
      <c r="D56" s="231"/>
      <c r="E56" s="232"/>
      <c r="F56" s="232"/>
      <c r="G56" s="912">
        <f t="shared" si="2"/>
        <v>0</v>
      </c>
      <c r="H56" s="912">
        <f t="shared" si="3"/>
        <v>0</v>
      </c>
    </row>
    <row r="57" spans="1:11" ht="25.5">
      <c r="A57" s="47" t="s">
        <v>594</v>
      </c>
      <c r="B57" s="820" t="s">
        <v>595</v>
      </c>
      <c r="C57" s="1266"/>
      <c r="D57" s="231"/>
      <c r="E57" s="232"/>
      <c r="F57" s="232"/>
      <c r="G57" s="912">
        <f t="shared" si="2"/>
        <v>0</v>
      </c>
      <c r="H57" s="912">
        <f t="shared" si="3"/>
        <v>0</v>
      </c>
    </row>
    <row r="58" spans="1:11" ht="15">
      <c r="A58" s="341" t="s">
        <v>843</v>
      </c>
      <c r="B58" s="332" t="s">
        <v>6047</v>
      </c>
      <c r="C58" s="1196"/>
      <c r="D58" s="98"/>
      <c r="E58" s="164"/>
      <c r="F58" s="164"/>
      <c r="G58" s="912">
        <f t="shared" si="2"/>
        <v>0</v>
      </c>
      <c r="H58" s="912">
        <f t="shared" si="3"/>
        <v>0</v>
      </c>
    </row>
    <row r="59" spans="1:11" ht="15">
      <c r="A59" s="341" t="s">
        <v>302</v>
      </c>
      <c r="B59" s="655" t="s">
        <v>6049</v>
      </c>
      <c r="C59" s="1196"/>
      <c r="D59" s="98"/>
      <c r="E59" s="164">
        <v>1</v>
      </c>
      <c r="F59" s="164">
        <v>1</v>
      </c>
      <c r="G59" s="912">
        <f t="shared" si="2"/>
        <v>1</v>
      </c>
      <c r="H59" s="912">
        <f t="shared" si="3"/>
        <v>1</v>
      </c>
      <c r="K59" s="11" t="s">
        <v>5979</v>
      </c>
    </row>
    <row r="60" spans="1:11" ht="15">
      <c r="A60" s="341" t="s">
        <v>2307</v>
      </c>
      <c r="B60" s="655" t="s">
        <v>4932</v>
      </c>
      <c r="C60" s="1196">
        <v>2</v>
      </c>
      <c r="D60" s="886">
        <v>2</v>
      </c>
      <c r="E60" s="164">
        <v>173</v>
      </c>
      <c r="F60" s="164">
        <v>173</v>
      </c>
      <c r="G60" s="912">
        <f t="shared" si="2"/>
        <v>175</v>
      </c>
      <c r="H60" s="912">
        <f t="shared" si="3"/>
        <v>175</v>
      </c>
    </row>
    <row r="61" spans="1:11" ht="25.5">
      <c r="A61" s="341" t="s">
        <v>2452</v>
      </c>
      <c r="B61" s="655" t="s">
        <v>5006</v>
      </c>
      <c r="C61" s="345"/>
      <c r="D61" s="345"/>
      <c r="E61" s="167">
        <v>1</v>
      </c>
      <c r="F61" s="167">
        <v>1</v>
      </c>
      <c r="G61" s="912">
        <f t="shared" si="2"/>
        <v>1</v>
      </c>
      <c r="H61" s="912">
        <f t="shared" si="3"/>
        <v>1</v>
      </c>
    </row>
    <row r="62" spans="1:11" ht="15">
      <c r="A62" s="341" t="s">
        <v>2106</v>
      </c>
      <c r="B62" s="655" t="s">
        <v>2107</v>
      </c>
      <c r="C62" s="1196"/>
      <c r="D62" s="98"/>
      <c r="E62" s="164"/>
      <c r="F62" s="164"/>
      <c r="G62" s="912">
        <f t="shared" si="2"/>
        <v>0</v>
      </c>
      <c r="H62" s="912">
        <f t="shared" si="3"/>
        <v>0</v>
      </c>
    </row>
    <row r="63" spans="1:11" ht="25.5">
      <c r="A63" s="341" t="s">
        <v>4420</v>
      </c>
      <c r="B63" s="655" t="s">
        <v>6063</v>
      </c>
      <c r="C63" s="345"/>
      <c r="D63" s="345"/>
      <c r="E63" s="167">
        <v>5</v>
      </c>
      <c r="F63" s="167">
        <v>5</v>
      </c>
      <c r="G63" s="912">
        <f t="shared" si="2"/>
        <v>5</v>
      </c>
      <c r="H63" s="912">
        <f t="shared" si="3"/>
        <v>5</v>
      </c>
    </row>
    <row r="64" spans="1:11" ht="25.5">
      <c r="A64" s="341" t="s">
        <v>2720</v>
      </c>
      <c r="B64" s="333" t="s">
        <v>6744</v>
      </c>
      <c r="C64" s="1196"/>
      <c r="D64" s="889"/>
      <c r="E64" s="164">
        <v>251</v>
      </c>
      <c r="F64" s="164">
        <v>251</v>
      </c>
      <c r="G64" s="912">
        <f t="shared" si="2"/>
        <v>251</v>
      </c>
      <c r="H64" s="912">
        <f t="shared" si="3"/>
        <v>251</v>
      </c>
    </row>
    <row r="65" spans="1:8" ht="15">
      <c r="A65" s="341" t="s">
        <v>2427</v>
      </c>
      <c r="B65" s="333" t="s">
        <v>58</v>
      </c>
      <c r="C65" s="1196"/>
      <c r="D65" s="889"/>
      <c r="E65" s="164">
        <v>17</v>
      </c>
      <c r="F65" s="164">
        <v>17</v>
      </c>
      <c r="G65" s="912">
        <f t="shared" si="2"/>
        <v>17</v>
      </c>
      <c r="H65" s="912">
        <f t="shared" si="3"/>
        <v>17</v>
      </c>
    </row>
    <row r="66" spans="1:8" ht="25.5">
      <c r="A66" s="341" t="s">
        <v>1001</v>
      </c>
      <c r="B66" s="333" t="s">
        <v>6741</v>
      </c>
      <c r="C66" s="1196"/>
      <c r="D66" s="889"/>
      <c r="E66" s="164"/>
      <c r="F66" s="164"/>
      <c r="G66" s="912">
        <f t="shared" si="2"/>
        <v>0</v>
      </c>
      <c r="H66" s="912">
        <f t="shared" si="3"/>
        <v>0</v>
      </c>
    </row>
    <row r="67" spans="1:8" ht="25.5">
      <c r="A67" s="341" t="s">
        <v>6742</v>
      </c>
      <c r="B67" s="333" t="s">
        <v>6743</v>
      </c>
      <c r="C67" s="1196"/>
      <c r="D67" s="889"/>
      <c r="E67" s="164"/>
      <c r="F67" s="164"/>
      <c r="G67" s="912">
        <f t="shared" si="2"/>
        <v>0</v>
      </c>
      <c r="H67" s="912">
        <f t="shared" si="3"/>
        <v>0</v>
      </c>
    </row>
    <row r="68" spans="1:8" ht="25.5">
      <c r="A68" s="341" t="s">
        <v>7422</v>
      </c>
      <c r="B68" s="333" t="s">
        <v>7423</v>
      </c>
      <c r="C68" s="345">
        <v>2</v>
      </c>
      <c r="D68" s="345">
        <v>2</v>
      </c>
      <c r="E68" s="167">
        <v>1</v>
      </c>
      <c r="F68" s="167">
        <v>1</v>
      </c>
      <c r="G68" s="912">
        <f t="shared" si="2"/>
        <v>3</v>
      </c>
      <c r="H68" s="912">
        <f t="shared" si="3"/>
        <v>3</v>
      </c>
    </row>
    <row r="69" spans="1:8" ht="25.5">
      <c r="A69" s="341" t="s">
        <v>1594</v>
      </c>
      <c r="B69" s="333" t="s">
        <v>7424</v>
      </c>
      <c r="C69" s="345">
        <v>1</v>
      </c>
      <c r="D69" s="345">
        <v>1</v>
      </c>
      <c r="E69" s="167">
        <v>1</v>
      </c>
      <c r="F69" s="167">
        <v>1</v>
      </c>
      <c r="G69" s="912">
        <f t="shared" si="2"/>
        <v>2</v>
      </c>
      <c r="H69" s="912">
        <f t="shared" si="3"/>
        <v>2</v>
      </c>
    </row>
    <row r="70" spans="1:8" ht="25.5">
      <c r="A70" s="341" t="s">
        <v>2712</v>
      </c>
      <c r="B70" s="333" t="s">
        <v>7425</v>
      </c>
      <c r="C70" s="345"/>
      <c r="D70" s="345"/>
      <c r="E70" s="167">
        <v>61</v>
      </c>
      <c r="F70" s="167">
        <v>61</v>
      </c>
      <c r="G70" s="1136">
        <f t="shared" si="2"/>
        <v>61</v>
      </c>
      <c r="H70" s="1136">
        <f t="shared" si="3"/>
        <v>61</v>
      </c>
    </row>
    <row r="71" spans="1:8" ht="15">
      <c r="A71" s="341">
        <v>600349</v>
      </c>
      <c r="B71" s="333" t="s">
        <v>2366</v>
      </c>
      <c r="C71" s="345"/>
      <c r="D71" s="345"/>
      <c r="E71" s="167">
        <v>177</v>
      </c>
      <c r="F71" s="167">
        <v>177</v>
      </c>
      <c r="G71" s="1136">
        <f t="shared" si="2"/>
        <v>177</v>
      </c>
      <c r="H71" s="1136">
        <f t="shared" si="3"/>
        <v>177</v>
      </c>
    </row>
    <row r="72" spans="1:8" ht="15">
      <c r="A72" s="341" t="s">
        <v>707</v>
      </c>
      <c r="B72" s="333" t="s">
        <v>7426</v>
      </c>
      <c r="C72" s="345"/>
      <c r="D72" s="345"/>
      <c r="E72" s="167">
        <v>26</v>
      </c>
      <c r="F72" s="167">
        <v>26</v>
      </c>
      <c r="G72" s="1136">
        <f t="shared" si="2"/>
        <v>26</v>
      </c>
      <c r="H72" s="1136">
        <f t="shared" si="3"/>
        <v>26</v>
      </c>
    </row>
    <row r="73" spans="1:8" ht="25.5">
      <c r="A73" s="341" t="s">
        <v>3915</v>
      </c>
      <c r="B73" s="333" t="s">
        <v>3485</v>
      </c>
      <c r="C73" s="345"/>
      <c r="D73" s="345"/>
      <c r="E73" s="167">
        <v>19</v>
      </c>
      <c r="F73" s="167">
        <v>19</v>
      </c>
      <c r="G73" s="1136">
        <f t="shared" si="2"/>
        <v>19</v>
      </c>
      <c r="H73" s="1136">
        <f t="shared" si="3"/>
        <v>19</v>
      </c>
    </row>
    <row r="74" spans="1:8" ht="25.5">
      <c r="A74" s="341" t="s">
        <v>6004</v>
      </c>
      <c r="B74" s="333" t="s">
        <v>7427</v>
      </c>
      <c r="C74" s="345"/>
      <c r="D74" s="345"/>
      <c r="E74" s="167">
        <v>7</v>
      </c>
      <c r="F74" s="167">
        <v>7</v>
      </c>
      <c r="G74" s="1136">
        <f t="shared" si="2"/>
        <v>7</v>
      </c>
      <c r="H74" s="1136">
        <f t="shared" si="3"/>
        <v>7</v>
      </c>
    </row>
    <row r="75" spans="1:8" ht="15">
      <c r="A75" s="341" t="s">
        <v>5346</v>
      </c>
      <c r="B75" s="333" t="s">
        <v>25</v>
      </c>
      <c r="C75" s="345"/>
      <c r="D75" s="345"/>
      <c r="E75" s="167">
        <v>107</v>
      </c>
      <c r="F75" s="167">
        <v>107</v>
      </c>
      <c r="G75" s="1136">
        <f t="shared" si="2"/>
        <v>107</v>
      </c>
      <c r="H75" s="1136">
        <f t="shared" si="3"/>
        <v>107</v>
      </c>
    </row>
    <row r="76" spans="1:8" ht="25.5">
      <c r="A76" s="341" t="s">
        <v>3488</v>
      </c>
      <c r="B76" s="333" t="s">
        <v>7666</v>
      </c>
      <c r="C76" s="345"/>
      <c r="D76" s="345"/>
      <c r="E76" s="167">
        <v>2</v>
      </c>
      <c r="F76" s="167">
        <v>2</v>
      </c>
      <c r="G76" s="1136">
        <f t="shared" si="2"/>
        <v>2</v>
      </c>
      <c r="H76" s="1136">
        <f t="shared" si="3"/>
        <v>2</v>
      </c>
    </row>
    <row r="77" spans="1:8" ht="15">
      <c r="A77" s="341"/>
      <c r="B77" s="333"/>
      <c r="C77" s="345"/>
      <c r="D77" s="345"/>
      <c r="E77" s="167"/>
      <c r="F77" s="167"/>
      <c r="G77" s="1136">
        <f t="shared" si="2"/>
        <v>0</v>
      </c>
      <c r="H77" s="1136">
        <f t="shared" si="3"/>
        <v>0</v>
      </c>
    </row>
    <row r="78" spans="1:8" ht="15">
      <c r="A78" s="341"/>
      <c r="B78" s="333"/>
      <c r="C78" s="345"/>
      <c r="D78" s="345"/>
      <c r="E78" s="167"/>
      <c r="F78" s="167"/>
      <c r="G78" s="1136">
        <f t="shared" si="2"/>
        <v>0</v>
      </c>
      <c r="H78" s="1136">
        <f t="shared" si="3"/>
        <v>0</v>
      </c>
    </row>
    <row r="79" spans="1:8" ht="15">
      <c r="A79" s="341"/>
      <c r="B79" s="333"/>
      <c r="C79" s="345"/>
      <c r="D79" s="345"/>
      <c r="E79" s="167"/>
      <c r="F79" s="167"/>
      <c r="G79" s="1136">
        <f t="shared" si="2"/>
        <v>0</v>
      </c>
      <c r="H79" s="1136">
        <f t="shared" si="3"/>
        <v>0</v>
      </c>
    </row>
    <row r="80" spans="1:8" ht="15">
      <c r="A80" s="341"/>
      <c r="B80" s="333"/>
      <c r="C80" s="345"/>
      <c r="D80" s="345"/>
      <c r="E80" s="167"/>
      <c r="F80" s="167"/>
      <c r="G80" s="912">
        <f t="shared" si="2"/>
        <v>0</v>
      </c>
      <c r="H80" s="912">
        <f t="shared" si="3"/>
        <v>0</v>
      </c>
    </row>
    <row r="81" spans="1:8" ht="18" customHeight="1">
      <c r="A81" s="1505" t="s">
        <v>923</v>
      </c>
      <c r="B81" s="1506"/>
      <c r="C81" s="246">
        <f>SUM(C13:C80)</f>
        <v>408</v>
      </c>
      <c r="D81" s="246">
        <f>SUM(D13:D80)</f>
        <v>408</v>
      </c>
      <c r="E81" s="246">
        <f>SUM(E13:E80)</f>
        <v>28084</v>
      </c>
      <c r="F81" s="246">
        <f>SUM(F13:F80)</f>
        <v>28084</v>
      </c>
      <c r="G81" s="912">
        <f t="shared" si="2"/>
        <v>28492</v>
      </c>
      <c r="H81" s="912">
        <f t="shared" si="3"/>
        <v>28492</v>
      </c>
    </row>
    <row r="82" spans="1:8" ht="15">
      <c r="A82" s="342" t="s">
        <v>3975</v>
      </c>
      <c r="B82" s="404"/>
      <c r="C82" s="641"/>
      <c r="D82" s="641"/>
      <c r="E82" s="641"/>
      <c r="F82" s="641"/>
      <c r="G82" s="641"/>
      <c r="H82" s="641"/>
    </row>
    <row r="83" spans="1:8" ht="15">
      <c r="A83" s="341" t="s">
        <v>3976</v>
      </c>
      <c r="B83" s="243" t="s">
        <v>3977</v>
      </c>
      <c r="C83" s="1259"/>
      <c r="D83" s="96"/>
      <c r="E83" s="1264"/>
      <c r="F83" s="156"/>
      <c r="G83" s="146">
        <f t="shared" ref="G83:G101" si="4">C83+E83</f>
        <v>0</v>
      </c>
      <c r="H83" s="146">
        <f t="shared" ref="H83:H101" si="5">D83+F83</f>
        <v>0</v>
      </c>
    </row>
    <row r="84" spans="1:8" ht="15">
      <c r="A84" s="341" t="s">
        <v>3978</v>
      </c>
      <c r="B84" s="243" t="s">
        <v>3979</v>
      </c>
      <c r="C84" s="1259"/>
      <c r="D84" s="96"/>
      <c r="E84" s="1264"/>
      <c r="F84" s="156"/>
      <c r="G84" s="146">
        <f t="shared" si="4"/>
        <v>0</v>
      </c>
      <c r="H84" s="146">
        <f t="shared" si="5"/>
        <v>0</v>
      </c>
    </row>
    <row r="85" spans="1:8" ht="15">
      <c r="A85" s="341" t="s">
        <v>3980</v>
      </c>
      <c r="B85" s="243" t="s">
        <v>3981</v>
      </c>
      <c r="C85" s="1196"/>
      <c r="D85" s="98"/>
      <c r="E85" s="164"/>
      <c r="F85" s="164"/>
      <c r="G85" s="146">
        <f t="shared" si="4"/>
        <v>0</v>
      </c>
      <c r="H85" s="146">
        <f t="shared" si="5"/>
        <v>0</v>
      </c>
    </row>
    <row r="86" spans="1:8" ht="25.5">
      <c r="A86" s="341" t="s">
        <v>4477</v>
      </c>
      <c r="B86" s="243" t="s">
        <v>3982</v>
      </c>
      <c r="C86" s="1196"/>
      <c r="D86" s="98"/>
      <c r="E86" s="164"/>
      <c r="F86" s="164"/>
      <c r="G86" s="146">
        <f t="shared" si="4"/>
        <v>0</v>
      </c>
      <c r="H86" s="146">
        <f t="shared" si="5"/>
        <v>0</v>
      </c>
    </row>
    <row r="87" spans="1:8" ht="15">
      <c r="A87" s="341" t="s">
        <v>3983</v>
      </c>
      <c r="B87" s="243" t="s">
        <v>3984</v>
      </c>
      <c r="C87" s="1196"/>
      <c r="D87" s="98"/>
      <c r="E87" s="164"/>
      <c r="F87" s="164"/>
      <c r="G87" s="146">
        <f t="shared" si="4"/>
        <v>0</v>
      </c>
      <c r="H87" s="146">
        <f t="shared" si="5"/>
        <v>0</v>
      </c>
    </row>
    <row r="88" spans="1:8" ht="24.75" customHeight="1">
      <c r="A88" s="341" t="s">
        <v>3985</v>
      </c>
      <c r="B88" s="243" t="s">
        <v>3986</v>
      </c>
      <c r="C88" s="1196"/>
      <c r="D88" s="98"/>
      <c r="E88" s="164"/>
      <c r="F88" s="164"/>
      <c r="G88" s="146">
        <f t="shared" si="4"/>
        <v>0</v>
      </c>
      <c r="H88" s="146">
        <f t="shared" si="5"/>
        <v>0</v>
      </c>
    </row>
    <row r="89" spans="1:8" ht="23.25" customHeight="1">
      <c r="A89" s="341" t="s">
        <v>3987</v>
      </c>
      <c r="B89" s="243" t="s">
        <v>3988</v>
      </c>
      <c r="C89" s="1196"/>
      <c r="D89" s="98"/>
      <c r="E89" s="164"/>
      <c r="F89" s="164"/>
      <c r="G89" s="146">
        <f t="shared" si="4"/>
        <v>0</v>
      </c>
      <c r="H89" s="146">
        <f t="shared" si="5"/>
        <v>0</v>
      </c>
    </row>
    <row r="90" spans="1:8" ht="23.25" customHeight="1">
      <c r="A90" s="341" t="s">
        <v>3989</v>
      </c>
      <c r="B90" s="243" t="s">
        <v>3990</v>
      </c>
      <c r="C90" s="1196"/>
      <c r="D90" s="98"/>
      <c r="E90" s="164"/>
      <c r="F90" s="164"/>
      <c r="G90" s="146">
        <f t="shared" si="4"/>
        <v>0</v>
      </c>
      <c r="H90" s="146">
        <f t="shared" si="5"/>
        <v>0</v>
      </c>
    </row>
    <row r="91" spans="1:8" ht="17.25" customHeight="1">
      <c r="A91" s="341" t="s">
        <v>3991</v>
      </c>
      <c r="B91" s="243" t="s">
        <v>3992</v>
      </c>
      <c r="C91" s="1196"/>
      <c r="D91" s="98"/>
      <c r="E91" s="164"/>
      <c r="F91" s="164"/>
      <c r="G91" s="146">
        <f t="shared" si="4"/>
        <v>0</v>
      </c>
      <c r="H91" s="146">
        <f t="shared" si="5"/>
        <v>0</v>
      </c>
    </row>
    <row r="92" spans="1:8" ht="21.75" customHeight="1">
      <c r="A92" s="341" t="s">
        <v>3993</v>
      </c>
      <c r="B92" s="243" t="s">
        <v>3994</v>
      </c>
      <c r="C92" s="1196"/>
      <c r="D92" s="98"/>
      <c r="E92" s="164"/>
      <c r="F92" s="164"/>
      <c r="G92" s="146">
        <f t="shared" si="4"/>
        <v>0</v>
      </c>
      <c r="H92" s="146">
        <f t="shared" si="5"/>
        <v>0</v>
      </c>
    </row>
    <row r="93" spans="1:8" ht="35.25" customHeight="1">
      <c r="A93" s="341" t="s">
        <v>3995</v>
      </c>
      <c r="B93" s="243" t="s">
        <v>3996</v>
      </c>
      <c r="C93" s="1196"/>
      <c r="D93" s="98"/>
      <c r="E93" s="164"/>
      <c r="F93" s="164"/>
      <c r="G93" s="146">
        <f t="shared" si="4"/>
        <v>0</v>
      </c>
      <c r="H93" s="146">
        <f t="shared" si="5"/>
        <v>0</v>
      </c>
    </row>
    <row r="94" spans="1:8" ht="35.25" customHeight="1">
      <c r="A94" s="341" t="s">
        <v>3997</v>
      </c>
      <c r="B94" s="243" t="s">
        <v>3998</v>
      </c>
      <c r="C94" s="1196"/>
      <c r="D94" s="98"/>
      <c r="E94" s="164"/>
      <c r="F94" s="164"/>
      <c r="G94" s="146">
        <f t="shared" si="4"/>
        <v>0</v>
      </c>
      <c r="H94" s="146">
        <f t="shared" si="5"/>
        <v>0</v>
      </c>
    </row>
    <row r="95" spans="1:8" ht="25.5" customHeight="1">
      <c r="A95" s="341" t="s">
        <v>2427</v>
      </c>
      <c r="B95" s="234" t="s">
        <v>58</v>
      </c>
      <c r="C95" s="1196"/>
      <c r="D95" s="98"/>
      <c r="E95" s="164"/>
      <c r="F95" s="164"/>
      <c r="G95" s="146">
        <f t="shared" si="4"/>
        <v>0</v>
      </c>
      <c r="H95" s="146">
        <f t="shared" si="5"/>
        <v>0</v>
      </c>
    </row>
    <row r="96" spans="1:8" ht="26.25" customHeight="1">
      <c r="A96" s="341" t="s">
        <v>1001</v>
      </c>
      <c r="B96" s="234" t="s">
        <v>6741</v>
      </c>
      <c r="C96" s="1196"/>
      <c r="D96" s="98"/>
      <c r="E96" s="164"/>
      <c r="F96" s="164"/>
      <c r="G96" s="146">
        <f t="shared" si="4"/>
        <v>0</v>
      </c>
      <c r="H96" s="146">
        <f t="shared" si="5"/>
        <v>0</v>
      </c>
    </row>
    <row r="97" spans="1:8" ht="17.25" customHeight="1">
      <c r="A97" s="341" t="s">
        <v>6742</v>
      </c>
      <c r="B97" s="234" t="s">
        <v>6743</v>
      </c>
      <c r="C97" s="1196"/>
      <c r="D97" s="98"/>
      <c r="E97" s="164"/>
      <c r="F97" s="164"/>
      <c r="G97" s="146">
        <f t="shared" si="4"/>
        <v>0</v>
      </c>
      <c r="H97" s="146">
        <f t="shared" si="5"/>
        <v>0</v>
      </c>
    </row>
    <row r="98" spans="1:8" ht="15.75" customHeight="1">
      <c r="A98" s="341" t="s">
        <v>2720</v>
      </c>
      <c r="B98" s="234" t="s">
        <v>6744</v>
      </c>
      <c r="C98" s="1196"/>
      <c r="D98" s="98"/>
      <c r="E98" s="164"/>
      <c r="F98" s="164"/>
      <c r="G98" s="146">
        <f t="shared" si="4"/>
        <v>0</v>
      </c>
      <c r="H98" s="146">
        <f t="shared" si="5"/>
        <v>0</v>
      </c>
    </row>
    <row r="99" spans="1:8" ht="19.5" customHeight="1">
      <c r="A99" s="341"/>
      <c r="B99" s="243"/>
      <c r="C99" s="1196"/>
      <c r="D99" s="98"/>
      <c r="E99" s="164"/>
      <c r="F99" s="164"/>
      <c r="G99" s="146">
        <f t="shared" si="4"/>
        <v>0</v>
      </c>
      <c r="H99" s="146">
        <f t="shared" si="5"/>
        <v>0</v>
      </c>
    </row>
    <row r="100" spans="1:8" ht="18" customHeight="1">
      <c r="A100" s="342" t="s">
        <v>3999</v>
      </c>
      <c r="B100" s="344"/>
      <c r="C100" s="805">
        <f>SUM(C83:C99)</f>
        <v>0</v>
      </c>
      <c r="D100" s="805">
        <f>SUM(D83:D99)</f>
        <v>0</v>
      </c>
      <c r="E100" s="805">
        <f>SUM(E83:E99)</f>
        <v>0</v>
      </c>
      <c r="F100" s="805">
        <f>SUM(F83:F99)</f>
        <v>0</v>
      </c>
      <c r="G100" s="146">
        <f t="shared" si="4"/>
        <v>0</v>
      </c>
      <c r="H100" s="146">
        <f t="shared" si="5"/>
        <v>0</v>
      </c>
    </row>
    <row r="101" spans="1:8">
      <c r="A101" s="238" t="s">
        <v>4000</v>
      </c>
      <c r="B101" s="236"/>
      <c r="C101" s="237">
        <f>SUM(C81+C100)</f>
        <v>408</v>
      </c>
      <c r="D101" s="237">
        <f>SUM(D81+D100)</f>
        <v>408</v>
      </c>
      <c r="E101" s="237">
        <f>SUM(E81+E100)</f>
        <v>28084</v>
      </c>
      <c r="F101" s="237">
        <f>SUM(F81+F100)</f>
        <v>28084</v>
      </c>
      <c r="G101" s="146">
        <f t="shared" si="4"/>
        <v>28492</v>
      </c>
      <c r="H101" s="146">
        <f t="shared" si="5"/>
        <v>28492</v>
      </c>
    </row>
    <row r="102" spans="1:8" ht="23.25" customHeight="1">
      <c r="A102" s="1448" t="s">
        <v>4001</v>
      </c>
      <c r="B102" s="1448"/>
      <c r="C102" s="1448"/>
      <c r="D102" s="1448"/>
      <c r="E102" s="1448"/>
      <c r="F102" s="1448"/>
      <c r="G102" s="1448"/>
      <c r="H102" s="1489"/>
    </row>
    <row r="103" spans="1:8" ht="28.5" customHeight="1">
      <c r="A103" s="1448" t="s">
        <v>4050</v>
      </c>
      <c r="B103" s="1448"/>
      <c r="C103" s="1448"/>
      <c r="D103" s="1448"/>
      <c r="E103" s="1448"/>
      <c r="F103" s="1448"/>
      <c r="G103" s="1448"/>
      <c r="H103" s="1489"/>
    </row>
    <row r="104" spans="1:8" ht="15">
      <c r="A104" s="291"/>
      <c r="B104" s="350"/>
      <c r="C104" s="350"/>
      <c r="D104" s="350"/>
      <c r="E104" s="19"/>
      <c r="F104" s="19"/>
      <c r="G104" s="16"/>
      <c r="H104" s="735"/>
    </row>
  </sheetData>
  <mergeCells count="9">
    <mergeCell ref="A103:H103"/>
    <mergeCell ref="C2:D2"/>
    <mergeCell ref="A7:A8"/>
    <mergeCell ref="B7:B8"/>
    <mergeCell ref="C7:D7"/>
    <mergeCell ref="E7:F7"/>
    <mergeCell ref="G7:H7"/>
    <mergeCell ref="A81:B81"/>
    <mergeCell ref="A102:H102"/>
  </mergeCells>
  <phoneticPr fontId="42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29"/>
  <sheetViews>
    <sheetView topLeftCell="A100" workbookViewId="0">
      <selection activeCell="J109" sqref="J109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9.28515625" style="11" customWidth="1"/>
    <col min="5" max="6" width="8.7109375" style="11" customWidth="1"/>
    <col min="7" max="7" width="9.5703125" style="11" customWidth="1"/>
    <col min="8" max="16384" width="9.140625" style="11"/>
  </cols>
  <sheetData>
    <row r="1" spans="1:9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  <c r="I1" s="5"/>
    </row>
    <row r="2" spans="1:9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  <c r="I2" s="5"/>
    </row>
    <row r="3" spans="1:9">
      <c r="A3" s="100"/>
      <c r="B3" s="101"/>
      <c r="C3" s="1118" t="s">
        <v>7800</v>
      </c>
      <c r="D3" s="921"/>
      <c r="E3" s="102"/>
      <c r="F3" s="102"/>
      <c r="G3" s="102"/>
      <c r="H3" s="102"/>
      <c r="I3" s="5"/>
    </row>
    <row r="4" spans="1:9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  <c r="I4" s="5"/>
    </row>
    <row r="5" spans="1:9" ht="15.75">
      <c r="A5" s="100"/>
      <c r="B5" s="101" t="s">
        <v>4077</v>
      </c>
      <c r="C5" s="227" t="s">
        <v>4093</v>
      </c>
      <c r="D5" s="228"/>
      <c r="E5" s="228"/>
      <c r="F5" s="228"/>
      <c r="G5" s="70"/>
      <c r="H5" s="70"/>
      <c r="I5" s="5"/>
    </row>
    <row r="6" spans="1:9" ht="15.75">
      <c r="A6" s="273"/>
      <c r="B6" s="273"/>
      <c r="C6" s="273"/>
      <c r="D6" s="273"/>
      <c r="E6" s="273"/>
      <c r="F6" s="273"/>
      <c r="G6" s="273"/>
      <c r="H6" s="273"/>
      <c r="I6" s="6"/>
    </row>
    <row r="7" spans="1:9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9" ht="45.7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9" ht="19.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9" ht="19.5" customHeight="1">
      <c r="A10" s="47"/>
      <c r="B10" s="48"/>
      <c r="C10" s="231"/>
      <c r="D10" s="231"/>
      <c r="E10" s="232"/>
      <c r="F10" s="232"/>
      <c r="G10" s="146">
        <f>C10+E10</f>
        <v>0</v>
      </c>
      <c r="H10" s="146">
        <f>D10+F10</f>
        <v>0</v>
      </c>
    </row>
    <row r="11" spans="1:9" ht="19.5" customHeight="1">
      <c r="A11" s="47"/>
      <c r="B11" s="48"/>
      <c r="C11" s="231"/>
      <c r="D11" s="231"/>
      <c r="E11" s="232"/>
      <c r="F11" s="232"/>
      <c r="G11" s="146">
        <f>C11+E11</f>
        <v>0</v>
      </c>
      <c r="H11" s="146">
        <f>D11+F11</f>
        <v>0</v>
      </c>
    </row>
    <row r="12" spans="1:9" ht="19.5" customHeight="1">
      <c r="A12" s="47"/>
      <c r="B12" s="354" t="s">
        <v>4460</v>
      </c>
      <c r="C12" s="1503"/>
      <c r="D12" s="1503"/>
      <c r="E12" s="1503"/>
      <c r="F12" s="1503"/>
      <c r="G12" s="1503"/>
      <c r="H12" s="1504"/>
    </row>
    <row r="13" spans="1:9" ht="15">
      <c r="A13" s="47" t="s">
        <v>341</v>
      </c>
      <c r="B13" s="354" t="s">
        <v>342</v>
      </c>
      <c r="C13" s="1266"/>
      <c r="D13" s="231"/>
      <c r="E13" s="252">
        <v>697</v>
      </c>
      <c r="F13" s="252">
        <v>697</v>
      </c>
      <c r="G13" s="146">
        <f t="shared" ref="G13:G44" si="0">C13+E13</f>
        <v>697</v>
      </c>
      <c r="H13" s="146">
        <f t="shared" ref="H13:H44" si="1">D13+F13</f>
        <v>697</v>
      </c>
    </row>
    <row r="14" spans="1:9">
      <c r="A14" s="47" t="s">
        <v>645</v>
      </c>
      <c r="B14" s="48" t="s">
        <v>646</v>
      </c>
      <c r="C14" s="1266"/>
      <c r="D14" s="231"/>
      <c r="E14" s="232">
        <v>625</v>
      </c>
      <c r="F14" s="232">
        <v>625</v>
      </c>
      <c r="G14" s="912">
        <f t="shared" si="0"/>
        <v>625</v>
      </c>
      <c r="H14" s="912">
        <f t="shared" si="1"/>
        <v>625</v>
      </c>
    </row>
    <row r="15" spans="1:9" ht="16.5" customHeight="1">
      <c r="A15" s="47" t="s">
        <v>19</v>
      </c>
      <c r="B15" s="48" t="s">
        <v>20</v>
      </c>
      <c r="C15" s="1266">
        <v>271</v>
      </c>
      <c r="D15" s="231">
        <v>271</v>
      </c>
      <c r="E15" s="232">
        <v>212</v>
      </c>
      <c r="F15" s="232">
        <v>212</v>
      </c>
      <c r="G15" s="912">
        <f t="shared" si="0"/>
        <v>483</v>
      </c>
      <c r="H15" s="912">
        <f t="shared" si="1"/>
        <v>483</v>
      </c>
    </row>
    <row r="16" spans="1:9" ht="25.5">
      <c r="A16" s="47" t="s">
        <v>59</v>
      </c>
      <c r="B16" s="48" t="s">
        <v>343</v>
      </c>
      <c r="C16" s="1266">
        <v>2419</v>
      </c>
      <c r="D16" s="231">
        <v>2419</v>
      </c>
      <c r="E16" s="232">
        <v>700</v>
      </c>
      <c r="F16" s="232">
        <v>700</v>
      </c>
      <c r="G16" s="912">
        <f t="shared" si="0"/>
        <v>3119</v>
      </c>
      <c r="H16" s="912">
        <f t="shared" si="1"/>
        <v>3119</v>
      </c>
    </row>
    <row r="17" spans="1:8">
      <c r="A17" s="47" t="s">
        <v>647</v>
      </c>
      <c r="B17" s="48" t="s">
        <v>648</v>
      </c>
      <c r="C17" s="1266"/>
      <c r="D17" s="231"/>
      <c r="E17" s="232"/>
      <c r="F17" s="232"/>
      <c r="G17" s="912">
        <f t="shared" si="0"/>
        <v>0</v>
      </c>
      <c r="H17" s="912">
        <f t="shared" si="1"/>
        <v>0</v>
      </c>
    </row>
    <row r="18" spans="1:8">
      <c r="A18" s="47" t="s">
        <v>3919</v>
      </c>
      <c r="B18" s="48" t="s">
        <v>344</v>
      </c>
      <c r="C18" s="1266">
        <v>39</v>
      </c>
      <c r="D18" s="231">
        <v>39</v>
      </c>
      <c r="E18" s="252">
        <v>701</v>
      </c>
      <c r="F18" s="252">
        <v>701</v>
      </c>
      <c r="G18" s="912">
        <f t="shared" si="0"/>
        <v>740</v>
      </c>
      <c r="H18" s="912">
        <f t="shared" si="1"/>
        <v>740</v>
      </c>
    </row>
    <row r="19" spans="1:8">
      <c r="A19" s="47" t="s">
        <v>124</v>
      </c>
      <c r="B19" s="48" t="s">
        <v>345</v>
      </c>
      <c r="C19" s="1266">
        <v>225</v>
      </c>
      <c r="D19" s="231">
        <v>225</v>
      </c>
      <c r="E19" s="232">
        <v>701</v>
      </c>
      <c r="F19" s="232">
        <v>701</v>
      </c>
      <c r="G19" s="912">
        <f t="shared" si="0"/>
        <v>926</v>
      </c>
      <c r="H19" s="912">
        <f t="shared" si="1"/>
        <v>926</v>
      </c>
    </row>
    <row r="20" spans="1:8">
      <c r="A20" s="47" t="s">
        <v>649</v>
      </c>
      <c r="B20" s="48" t="s">
        <v>650</v>
      </c>
      <c r="C20" s="1266"/>
      <c r="D20" s="231"/>
      <c r="E20" s="232"/>
      <c r="F20" s="232"/>
      <c r="G20" s="912">
        <f t="shared" si="0"/>
        <v>0</v>
      </c>
      <c r="H20" s="912">
        <f t="shared" si="1"/>
        <v>0</v>
      </c>
    </row>
    <row r="21" spans="1:8" ht="25.5">
      <c r="A21" s="47" t="s">
        <v>651</v>
      </c>
      <c r="B21" s="48" t="s">
        <v>652</v>
      </c>
      <c r="C21" s="1266"/>
      <c r="D21" s="231"/>
      <c r="E21" s="232"/>
      <c r="F21" s="232"/>
      <c r="G21" s="912">
        <f t="shared" si="0"/>
        <v>0</v>
      </c>
      <c r="H21" s="912">
        <f t="shared" si="1"/>
        <v>0</v>
      </c>
    </row>
    <row r="22" spans="1:8">
      <c r="A22" s="47" t="s">
        <v>2592</v>
      </c>
      <c r="B22" s="48" t="s">
        <v>346</v>
      </c>
      <c r="C22" s="1266">
        <v>259</v>
      </c>
      <c r="D22" s="231">
        <v>259</v>
      </c>
      <c r="E22" s="232"/>
      <c r="F22" s="232"/>
      <c r="G22" s="912">
        <f t="shared" si="0"/>
        <v>259</v>
      </c>
      <c r="H22" s="912">
        <f t="shared" si="1"/>
        <v>259</v>
      </c>
    </row>
    <row r="23" spans="1:8">
      <c r="A23" s="47" t="s">
        <v>347</v>
      </c>
      <c r="B23" s="48" t="s">
        <v>307</v>
      </c>
      <c r="C23" s="1266"/>
      <c r="D23" s="231"/>
      <c r="E23" s="232"/>
      <c r="F23" s="232"/>
      <c r="G23" s="912">
        <f t="shared" si="0"/>
        <v>0</v>
      </c>
      <c r="H23" s="912">
        <f t="shared" si="1"/>
        <v>0</v>
      </c>
    </row>
    <row r="24" spans="1:8">
      <c r="A24" s="47" t="s">
        <v>2592</v>
      </c>
      <c r="B24" s="48" t="s">
        <v>348</v>
      </c>
      <c r="C24" s="1266"/>
      <c r="D24" s="231"/>
      <c r="E24" s="232"/>
      <c r="F24" s="232"/>
      <c r="G24" s="912">
        <f t="shared" si="0"/>
        <v>0</v>
      </c>
      <c r="H24" s="912">
        <f t="shared" si="1"/>
        <v>0</v>
      </c>
    </row>
    <row r="25" spans="1:8">
      <c r="A25" s="47" t="s">
        <v>596</v>
      </c>
      <c r="B25" s="48" t="s">
        <v>349</v>
      </c>
      <c r="C25" s="1266">
        <v>54</v>
      </c>
      <c r="D25" s="231">
        <v>54</v>
      </c>
      <c r="E25" s="232"/>
      <c r="F25" s="232"/>
      <c r="G25" s="912">
        <f t="shared" si="0"/>
        <v>54</v>
      </c>
      <c r="H25" s="912">
        <f t="shared" si="1"/>
        <v>54</v>
      </c>
    </row>
    <row r="26" spans="1:8">
      <c r="A26" s="47" t="s">
        <v>308</v>
      </c>
      <c r="B26" s="48" t="s">
        <v>350</v>
      </c>
      <c r="C26" s="1266">
        <v>270</v>
      </c>
      <c r="D26" s="231">
        <v>270</v>
      </c>
      <c r="E26" s="252"/>
      <c r="F26" s="252"/>
      <c r="G26" s="912">
        <f t="shared" si="0"/>
        <v>270</v>
      </c>
      <c r="H26" s="912">
        <f t="shared" si="1"/>
        <v>270</v>
      </c>
    </row>
    <row r="27" spans="1:8">
      <c r="A27" s="47" t="s">
        <v>653</v>
      </c>
      <c r="B27" s="48" t="s">
        <v>654</v>
      </c>
      <c r="C27" s="1266"/>
      <c r="D27" s="231"/>
      <c r="E27" s="252"/>
      <c r="F27" s="252"/>
      <c r="G27" s="912">
        <f t="shared" si="0"/>
        <v>0</v>
      </c>
      <c r="H27" s="912">
        <f t="shared" si="1"/>
        <v>0</v>
      </c>
    </row>
    <row r="28" spans="1:8">
      <c r="A28" s="47" t="s">
        <v>19</v>
      </c>
      <c r="B28" s="48" t="s">
        <v>20</v>
      </c>
      <c r="C28" s="1266"/>
      <c r="D28" s="231"/>
      <c r="E28" s="232"/>
      <c r="F28" s="232"/>
      <c r="G28" s="912">
        <f t="shared" si="0"/>
        <v>0</v>
      </c>
      <c r="H28" s="912">
        <f t="shared" si="1"/>
        <v>0</v>
      </c>
    </row>
    <row r="29" spans="1:8">
      <c r="A29" s="47" t="s">
        <v>4003</v>
      </c>
      <c r="B29" s="48" t="s">
        <v>3192</v>
      </c>
      <c r="C29" s="232"/>
      <c r="D29" s="232"/>
      <c r="E29" s="232"/>
      <c r="F29" s="232"/>
      <c r="G29" s="912">
        <f t="shared" si="0"/>
        <v>0</v>
      </c>
      <c r="H29" s="912">
        <f t="shared" si="1"/>
        <v>0</v>
      </c>
    </row>
    <row r="30" spans="1:8" ht="25.5">
      <c r="A30" s="47" t="s">
        <v>594</v>
      </c>
      <c r="B30" s="48" t="s">
        <v>351</v>
      </c>
      <c r="C30" s="1266"/>
      <c r="D30" s="231"/>
      <c r="E30" s="232"/>
      <c r="F30" s="232"/>
      <c r="G30" s="912">
        <f t="shared" si="0"/>
        <v>0</v>
      </c>
      <c r="H30" s="912">
        <f t="shared" si="1"/>
        <v>0</v>
      </c>
    </row>
    <row r="31" spans="1:8" ht="25.5">
      <c r="A31" s="47" t="s">
        <v>4005</v>
      </c>
      <c r="B31" s="48" t="s">
        <v>4006</v>
      </c>
      <c r="C31" s="232"/>
      <c r="D31" s="232"/>
      <c r="E31" s="232">
        <v>212</v>
      </c>
      <c r="F31" s="232">
        <v>212</v>
      </c>
      <c r="G31" s="912">
        <f t="shared" si="0"/>
        <v>212</v>
      </c>
      <c r="H31" s="912">
        <f t="shared" si="1"/>
        <v>212</v>
      </c>
    </row>
    <row r="32" spans="1:8">
      <c r="A32" s="47" t="s">
        <v>584</v>
      </c>
      <c r="B32" s="48" t="s">
        <v>352</v>
      </c>
      <c r="C32" s="1266"/>
      <c r="D32" s="231"/>
      <c r="E32" s="232">
        <v>212</v>
      </c>
      <c r="F32" s="232">
        <v>212</v>
      </c>
      <c r="G32" s="912">
        <f t="shared" si="0"/>
        <v>212</v>
      </c>
      <c r="H32" s="912">
        <f t="shared" si="1"/>
        <v>212</v>
      </c>
    </row>
    <row r="33" spans="1:8">
      <c r="A33" s="47" t="s">
        <v>302</v>
      </c>
      <c r="B33" s="48" t="s">
        <v>303</v>
      </c>
      <c r="C33" s="1266"/>
      <c r="D33" s="231"/>
      <c r="E33" s="232"/>
      <c r="F33" s="232"/>
      <c r="G33" s="912">
        <f t="shared" si="0"/>
        <v>0</v>
      </c>
      <c r="H33" s="912">
        <f t="shared" si="1"/>
        <v>0</v>
      </c>
    </row>
    <row r="34" spans="1:8">
      <c r="A34" s="47" t="s">
        <v>106</v>
      </c>
      <c r="B34" s="48" t="s">
        <v>107</v>
      </c>
      <c r="C34" s="232"/>
      <c r="D34" s="232"/>
      <c r="E34" s="232"/>
      <c r="F34" s="232"/>
      <c r="G34" s="912">
        <f t="shared" si="0"/>
        <v>0</v>
      </c>
      <c r="H34" s="912">
        <f t="shared" si="1"/>
        <v>0</v>
      </c>
    </row>
    <row r="35" spans="1:8">
      <c r="A35" s="47" t="s">
        <v>655</v>
      </c>
      <c r="B35" s="48" t="s">
        <v>656</v>
      </c>
      <c r="C35" s="232"/>
      <c r="D35" s="232"/>
      <c r="E35" s="232"/>
      <c r="F35" s="232"/>
      <c r="G35" s="912">
        <f t="shared" si="0"/>
        <v>0</v>
      </c>
      <c r="H35" s="912">
        <f t="shared" si="1"/>
        <v>0</v>
      </c>
    </row>
    <row r="36" spans="1:8">
      <c r="A36" s="47" t="s">
        <v>657</v>
      </c>
      <c r="B36" s="48" t="s">
        <v>658</v>
      </c>
      <c r="C36" s="232"/>
      <c r="D36" s="232"/>
      <c r="E36" s="232"/>
      <c r="F36" s="232"/>
      <c r="G36" s="912">
        <f t="shared" si="0"/>
        <v>0</v>
      </c>
      <c r="H36" s="912">
        <f t="shared" si="1"/>
        <v>0</v>
      </c>
    </row>
    <row r="37" spans="1:8" ht="38.25">
      <c r="A37" s="47" t="s">
        <v>659</v>
      </c>
      <c r="B37" s="48" t="s">
        <v>660</v>
      </c>
      <c r="C37" s="1266"/>
      <c r="D37" s="231"/>
      <c r="E37" s="232"/>
      <c r="F37" s="232"/>
      <c r="G37" s="912">
        <f t="shared" si="0"/>
        <v>0</v>
      </c>
      <c r="H37" s="912">
        <f t="shared" si="1"/>
        <v>0</v>
      </c>
    </row>
    <row r="38" spans="1:8">
      <c r="A38" s="47" t="s">
        <v>661</v>
      </c>
      <c r="B38" s="48" t="s">
        <v>662</v>
      </c>
      <c r="C38" s="232"/>
      <c r="D38" s="232"/>
      <c r="E38" s="232"/>
      <c r="F38" s="232"/>
      <c r="G38" s="912">
        <f t="shared" si="0"/>
        <v>0</v>
      </c>
      <c r="H38" s="912">
        <f t="shared" si="1"/>
        <v>0</v>
      </c>
    </row>
    <row r="39" spans="1:8">
      <c r="A39" s="47" t="s">
        <v>663</v>
      </c>
      <c r="B39" s="48" t="s">
        <v>1</v>
      </c>
      <c r="C39" s="232"/>
      <c r="D39" s="232"/>
      <c r="E39" s="232"/>
      <c r="F39" s="232"/>
      <c r="G39" s="912">
        <f t="shared" si="0"/>
        <v>0</v>
      </c>
      <c r="H39" s="912">
        <f t="shared" si="1"/>
        <v>0</v>
      </c>
    </row>
    <row r="40" spans="1:8">
      <c r="A40" s="47" t="s">
        <v>2</v>
      </c>
      <c r="B40" s="48" t="s">
        <v>3</v>
      </c>
      <c r="C40" s="232"/>
      <c r="D40" s="232"/>
      <c r="E40" s="232"/>
      <c r="F40" s="232"/>
      <c r="G40" s="912">
        <f t="shared" si="0"/>
        <v>0</v>
      </c>
      <c r="H40" s="912">
        <f t="shared" si="1"/>
        <v>0</v>
      </c>
    </row>
    <row r="41" spans="1:8">
      <c r="A41" s="47" t="s">
        <v>5984</v>
      </c>
      <c r="B41" s="48" t="s">
        <v>4009</v>
      </c>
      <c r="C41" s="1266">
        <v>7</v>
      </c>
      <c r="D41" s="231">
        <v>7</v>
      </c>
      <c r="E41" s="232">
        <v>35</v>
      </c>
      <c r="F41" s="232">
        <v>35</v>
      </c>
      <c r="G41" s="912">
        <f t="shared" si="0"/>
        <v>42</v>
      </c>
      <c r="H41" s="912">
        <f t="shared" si="1"/>
        <v>42</v>
      </c>
    </row>
    <row r="42" spans="1:8">
      <c r="A42" s="47" t="s">
        <v>4051</v>
      </c>
      <c r="B42" s="48" t="s">
        <v>4052</v>
      </c>
      <c r="C42" s="1266"/>
      <c r="D42" s="231"/>
      <c r="E42" s="232"/>
      <c r="F42" s="232"/>
      <c r="G42" s="912">
        <f t="shared" si="0"/>
        <v>0</v>
      </c>
      <c r="H42" s="912">
        <f t="shared" si="1"/>
        <v>0</v>
      </c>
    </row>
    <row r="43" spans="1:8">
      <c r="A43" s="47" t="s">
        <v>4</v>
      </c>
      <c r="B43" s="48" t="s">
        <v>5</v>
      </c>
      <c r="C43" s="1266"/>
      <c r="D43" s="231"/>
      <c r="E43" s="232">
        <v>113</v>
      </c>
      <c r="F43" s="232">
        <v>113</v>
      </c>
      <c r="G43" s="912">
        <f t="shared" si="0"/>
        <v>113</v>
      </c>
      <c r="H43" s="912">
        <f t="shared" si="1"/>
        <v>113</v>
      </c>
    </row>
    <row r="44" spans="1:8" ht="25.5">
      <c r="A44" s="47" t="s">
        <v>4056</v>
      </c>
      <c r="B44" s="48" t="s">
        <v>94</v>
      </c>
      <c r="C44" s="1266">
        <v>750</v>
      </c>
      <c r="D44" s="231">
        <v>750</v>
      </c>
      <c r="E44" s="232">
        <v>702</v>
      </c>
      <c r="F44" s="232">
        <v>702</v>
      </c>
      <c r="G44" s="912">
        <f t="shared" si="0"/>
        <v>1452</v>
      </c>
      <c r="H44" s="912">
        <f t="shared" si="1"/>
        <v>1452</v>
      </c>
    </row>
    <row r="45" spans="1:8" ht="25.5">
      <c r="A45" s="47" t="s">
        <v>592</v>
      </c>
      <c r="B45" s="48" t="s">
        <v>593</v>
      </c>
      <c r="C45" s="1266">
        <v>47</v>
      </c>
      <c r="D45" s="231">
        <v>47</v>
      </c>
      <c r="E45" s="232">
        <v>497</v>
      </c>
      <c r="F45" s="232">
        <v>497</v>
      </c>
      <c r="G45" s="912">
        <f t="shared" ref="G45:G76" si="2">C45+E45</f>
        <v>544</v>
      </c>
      <c r="H45" s="912">
        <f t="shared" ref="H45:H76" si="3">D45+F45</f>
        <v>544</v>
      </c>
    </row>
    <row r="46" spans="1:8" ht="25.5">
      <c r="A46" s="47" t="s">
        <v>6</v>
      </c>
      <c r="B46" s="48" t="s">
        <v>7</v>
      </c>
      <c r="C46" s="232">
        <v>22</v>
      </c>
      <c r="D46" s="232">
        <v>22</v>
      </c>
      <c r="E46" s="232">
        <v>701</v>
      </c>
      <c r="F46" s="232">
        <v>701</v>
      </c>
      <c r="G46" s="912">
        <f t="shared" si="2"/>
        <v>723</v>
      </c>
      <c r="H46" s="912">
        <f t="shared" si="3"/>
        <v>723</v>
      </c>
    </row>
    <row r="47" spans="1:8" ht="38.25">
      <c r="A47" s="47" t="s">
        <v>2712</v>
      </c>
      <c r="B47" s="48" t="s">
        <v>991</v>
      </c>
      <c r="C47" s="1266">
        <v>968</v>
      </c>
      <c r="D47" s="231">
        <v>968</v>
      </c>
      <c r="E47" s="232">
        <v>452</v>
      </c>
      <c r="F47" s="232">
        <v>452</v>
      </c>
      <c r="G47" s="912">
        <f t="shared" si="2"/>
        <v>1420</v>
      </c>
      <c r="H47" s="912">
        <f t="shared" si="3"/>
        <v>1420</v>
      </c>
    </row>
    <row r="48" spans="1:8" ht="25.5">
      <c r="A48" s="47" t="s">
        <v>4422</v>
      </c>
      <c r="B48" s="48" t="s">
        <v>4064</v>
      </c>
      <c r="C48" s="1266">
        <v>3</v>
      </c>
      <c r="D48" s="231">
        <v>3</v>
      </c>
      <c r="E48" s="232">
        <v>267</v>
      </c>
      <c r="F48" s="232">
        <v>267</v>
      </c>
      <c r="G48" s="912">
        <f t="shared" si="2"/>
        <v>270</v>
      </c>
      <c r="H48" s="912">
        <f t="shared" si="3"/>
        <v>270</v>
      </c>
    </row>
    <row r="49" spans="1:8" ht="25.5">
      <c r="A49" s="47" t="s">
        <v>2714</v>
      </c>
      <c r="B49" s="48" t="s">
        <v>2715</v>
      </c>
      <c r="C49" s="1266">
        <v>221</v>
      </c>
      <c r="D49" s="231">
        <v>221</v>
      </c>
      <c r="E49" s="232">
        <v>834</v>
      </c>
      <c r="F49" s="232">
        <v>834</v>
      </c>
      <c r="G49" s="912">
        <f t="shared" si="2"/>
        <v>1055</v>
      </c>
      <c r="H49" s="912">
        <f t="shared" si="3"/>
        <v>1055</v>
      </c>
    </row>
    <row r="50" spans="1:8" ht="25.5">
      <c r="A50" s="47" t="s">
        <v>2716</v>
      </c>
      <c r="B50" s="48" t="s">
        <v>2717</v>
      </c>
      <c r="C50" s="1266">
        <v>274</v>
      </c>
      <c r="D50" s="231">
        <v>274</v>
      </c>
      <c r="E50" s="232">
        <v>1029</v>
      </c>
      <c r="F50" s="232">
        <v>1029</v>
      </c>
      <c r="G50" s="912">
        <f t="shared" si="2"/>
        <v>1303</v>
      </c>
      <c r="H50" s="912">
        <f t="shared" si="3"/>
        <v>1303</v>
      </c>
    </row>
    <row r="51" spans="1:8" ht="38.25">
      <c r="A51" s="47" t="s">
        <v>2718</v>
      </c>
      <c r="B51" s="48" t="s">
        <v>2719</v>
      </c>
      <c r="C51" s="1266">
        <v>86</v>
      </c>
      <c r="D51" s="231">
        <v>86</v>
      </c>
      <c r="E51" s="232">
        <v>377</v>
      </c>
      <c r="F51" s="232">
        <v>377</v>
      </c>
      <c r="G51" s="912">
        <f t="shared" si="2"/>
        <v>463</v>
      </c>
      <c r="H51" s="912">
        <f t="shared" si="3"/>
        <v>463</v>
      </c>
    </row>
    <row r="52" spans="1:8" ht="25.5">
      <c r="A52" s="233">
        <v>340231</v>
      </c>
      <c r="B52" s="335" t="s">
        <v>8</v>
      </c>
      <c r="C52" s="1259">
        <v>46</v>
      </c>
      <c r="D52" s="96">
        <v>46</v>
      </c>
      <c r="E52" s="1264">
        <v>1</v>
      </c>
      <c r="F52" s="156">
        <v>1</v>
      </c>
      <c r="G52" s="912">
        <f t="shared" si="2"/>
        <v>47</v>
      </c>
      <c r="H52" s="912">
        <f t="shared" si="3"/>
        <v>47</v>
      </c>
    </row>
    <row r="53" spans="1:8">
      <c r="A53" s="415" t="s">
        <v>2592</v>
      </c>
      <c r="B53" s="335" t="s">
        <v>304</v>
      </c>
      <c r="C53" s="232"/>
      <c r="D53" s="232"/>
      <c r="E53" s="1264"/>
      <c r="F53" s="156"/>
      <c r="G53" s="912">
        <f t="shared" si="2"/>
        <v>0</v>
      </c>
      <c r="H53" s="912">
        <f t="shared" si="3"/>
        <v>0</v>
      </c>
    </row>
    <row r="54" spans="1:8" ht="25.5">
      <c r="A54" s="233" t="s">
        <v>2701</v>
      </c>
      <c r="B54" s="335" t="s">
        <v>9</v>
      </c>
      <c r="C54" s="232"/>
      <c r="D54" s="232"/>
      <c r="E54" s="1264">
        <v>698</v>
      </c>
      <c r="F54" s="156">
        <v>698</v>
      </c>
      <c r="G54" s="912">
        <f t="shared" si="2"/>
        <v>698</v>
      </c>
      <c r="H54" s="912">
        <f t="shared" si="3"/>
        <v>698</v>
      </c>
    </row>
    <row r="55" spans="1:8">
      <c r="A55" s="47" t="s">
        <v>5982</v>
      </c>
      <c r="B55" s="335" t="s">
        <v>5983</v>
      </c>
      <c r="C55" s="1259">
        <v>19</v>
      </c>
      <c r="D55" s="96">
        <v>19</v>
      </c>
      <c r="E55" s="1264">
        <v>351</v>
      </c>
      <c r="F55" s="156">
        <v>351</v>
      </c>
      <c r="G55" s="912">
        <f t="shared" si="2"/>
        <v>370</v>
      </c>
      <c r="H55" s="912">
        <f t="shared" si="3"/>
        <v>370</v>
      </c>
    </row>
    <row r="56" spans="1:8">
      <c r="A56" s="233" t="s">
        <v>3918</v>
      </c>
      <c r="B56" s="335" t="s">
        <v>10</v>
      </c>
      <c r="C56" s="1259">
        <v>322</v>
      </c>
      <c r="D56" s="96">
        <v>322</v>
      </c>
      <c r="E56" s="1264"/>
      <c r="F56" s="156"/>
      <c r="G56" s="912">
        <f t="shared" si="2"/>
        <v>322</v>
      </c>
      <c r="H56" s="912">
        <f t="shared" si="3"/>
        <v>322</v>
      </c>
    </row>
    <row r="57" spans="1:8">
      <c r="A57" s="233" t="s">
        <v>353</v>
      </c>
      <c r="B57" s="335" t="s">
        <v>354</v>
      </c>
      <c r="C57" s="232"/>
      <c r="D57" s="232"/>
      <c r="E57" s="1264">
        <v>697</v>
      </c>
      <c r="F57" s="156">
        <v>697</v>
      </c>
      <c r="G57" s="912">
        <f t="shared" si="2"/>
        <v>697</v>
      </c>
      <c r="H57" s="912">
        <f t="shared" si="3"/>
        <v>697</v>
      </c>
    </row>
    <row r="58" spans="1:8" ht="25.5">
      <c r="A58" s="233" t="s">
        <v>4416</v>
      </c>
      <c r="B58" s="335" t="s">
        <v>11</v>
      </c>
      <c r="C58" s="1259">
        <v>10</v>
      </c>
      <c r="D58" s="96">
        <v>10</v>
      </c>
      <c r="E58" s="1264">
        <v>102</v>
      </c>
      <c r="F58" s="156">
        <v>102</v>
      </c>
      <c r="G58" s="912">
        <f t="shared" si="2"/>
        <v>112</v>
      </c>
      <c r="H58" s="912">
        <f t="shared" si="3"/>
        <v>112</v>
      </c>
    </row>
    <row r="59" spans="1:8" ht="25.5">
      <c r="A59" s="233" t="s">
        <v>4535</v>
      </c>
      <c r="B59" s="335" t="s">
        <v>12</v>
      </c>
      <c r="C59" s="1259">
        <v>134</v>
      </c>
      <c r="D59" s="96">
        <v>134</v>
      </c>
      <c r="E59" s="1264">
        <v>5118</v>
      </c>
      <c r="F59" s="156">
        <v>5118</v>
      </c>
      <c r="G59" s="912">
        <f t="shared" si="2"/>
        <v>5252</v>
      </c>
      <c r="H59" s="912">
        <f t="shared" si="3"/>
        <v>5252</v>
      </c>
    </row>
    <row r="60" spans="1:8">
      <c r="A60" s="233">
        <v>1111</v>
      </c>
      <c r="B60" s="335" t="s">
        <v>2723</v>
      </c>
      <c r="C60" s="1259">
        <v>17</v>
      </c>
      <c r="D60" s="96">
        <v>17</v>
      </c>
      <c r="E60" s="1264">
        <v>72</v>
      </c>
      <c r="F60" s="156">
        <v>72</v>
      </c>
      <c r="G60" s="912">
        <f t="shared" si="2"/>
        <v>89</v>
      </c>
      <c r="H60" s="912">
        <f t="shared" si="3"/>
        <v>89</v>
      </c>
    </row>
    <row r="61" spans="1:8" ht="25.5">
      <c r="A61" s="233">
        <v>241021</v>
      </c>
      <c r="B61" s="335" t="s">
        <v>13</v>
      </c>
      <c r="C61" s="232"/>
      <c r="D61" s="232"/>
      <c r="E61" s="1264">
        <v>697</v>
      </c>
      <c r="F61" s="156">
        <v>697</v>
      </c>
      <c r="G61" s="912">
        <f t="shared" si="2"/>
        <v>697</v>
      </c>
      <c r="H61" s="912">
        <f t="shared" si="3"/>
        <v>697</v>
      </c>
    </row>
    <row r="62" spans="1:8">
      <c r="A62" s="233" t="s">
        <v>4465</v>
      </c>
      <c r="B62" s="335" t="s">
        <v>4466</v>
      </c>
      <c r="C62" s="232"/>
      <c r="D62" s="232"/>
      <c r="E62" s="1264">
        <v>25</v>
      </c>
      <c r="F62" s="156">
        <v>25</v>
      </c>
      <c r="G62" s="912">
        <f t="shared" si="2"/>
        <v>25</v>
      </c>
      <c r="H62" s="912">
        <f t="shared" si="3"/>
        <v>25</v>
      </c>
    </row>
    <row r="63" spans="1:8">
      <c r="A63" s="233">
        <v>310001</v>
      </c>
      <c r="B63" s="335" t="s">
        <v>14</v>
      </c>
      <c r="C63" s="232"/>
      <c r="D63" s="232"/>
      <c r="E63" s="1264"/>
      <c r="F63" s="156"/>
      <c r="G63" s="912">
        <f t="shared" si="2"/>
        <v>0</v>
      </c>
      <c r="H63" s="912">
        <f t="shared" si="3"/>
        <v>0</v>
      </c>
    </row>
    <row r="64" spans="1:8">
      <c r="A64" s="233">
        <v>310015</v>
      </c>
      <c r="B64" s="335" t="s">
        <v>15</v>
      </c>
      <c r="C64" s="232"/>
      <c r="D64" s="232"/>
      <c r="E64" s="1264">
        <v>702</v>
      </c>
      <c r="F64" s="156">
        <v>702</v>
      </c>
      <c r="G64" s="912">
        <f t="shared" si="2"/>
        <v>702</v>
      </c>
      <c r="H64" s="912">
        <f t="shared" si="3"/>
        <v>702</v>
      </c>
    </row>
    <row r="65" spans="1:8">
      <c r="A65" s="233">
        <v>310016</v>
      </c>
      <c r="B65" s="335" t="s">
        <v>16</v>
      </c>
      <c r="C65" s="232"/>
      <c r="D65" s="232"/>
      <c r="E65" s="1264"/>
      <c r="F65" s="156"/>
      <c r="G65" s="912">
        <f t="shared" si="2"/>
        <v>0</v>
      </c>
      <c r="H65" s="912">
        <f t="shared" si="3"/>
        <v>0</v>
      </c>
    </row>
    <row r="66" spans="1:8">
      <c r="A66" s="233" t="s">
        <v>5998</v>
      </c>
      <c r="B66" s="335" t="s">
        <v>5999</v>
      </c>
      <c r="C66" s="232"/>
      <c r="D66" s="232"/>
      <c r="E66" s="1264"/>
      <c r="F66" s="156"/>
      <c r="G66" s="912">
        <f t="shared" si="2"/>
        <v>0</v>
      </c>
      <c r="H66" s="912">
        <f t="shared" si="3"/>
        <v>0</v>
      </c>
    </row>
    <row r="67" spans="1:8">
      <c r="A67" s="233" t="s">
        <v>6006</v>
      </c>
      <c r="B67" s="335" t="s">
        <v>6007</v>
      </c>
      <c r="C67" s="232"/>
      <c r="D67" s="232"/>
      <c r="E67" s="1264"/>
      <c r="F67" s="156"/>
      <c r="G67" s="912">
        <f t="shared" si="2"/>
        <v>0</v>
      </c>
      <c r="H67" s="912">
        <f t="shared" si="3"/>
        <v>0</v>
      </c>
    </row>
    <row r="68" spans="1:8">
      <c r="A68" s="233" t="s">
        <v>1008</v>
      </c>
      <c r="B68" s="335" t="s">
        <v>4048</v>
      </c>
      <c r="C68" s="232"/>
      <c r="D68" s="232"/>
      <c r="E68" s="1264"/>
      <c r="F68" s="156"/>
      <c r="G68" s="912">
        <f t="shared" si="2"/>
        <v>0</v>
      </c>
      <c r="H68" s="912">
        <f t="shared" si="3"/>
        <v>0</v>
      </c>
    </row>
    <row r="69" spans="1:8">
      <c r="A69" s="233" t="s">
        <v>4074</v>
      </c>
      <c r="B69" s="335" t="s">
        <v>4075</v>
      </c>
      <c r="C69" s="232"/>
      <c r="D69" s="232"/>
      <c r="E69" s="1264"/>
      <c r="F69" s="156"/>
      <c r="G69" s="912">
        <f t="shared" si="2"/>
        <v>0</v>
      </c>
      <c r="H69" s="912">
        <f t="shared" si="3"/>
        <v>0</v>
      </c>
    </row>
    <row r="70" spans="1:8">
      <c r="A70" s="233" t="s">
        <v>17</v>
      </c>
      <c r="B70" s="335" t="s">
        <v>18</v>
      </c>
      <c r="C70" s="232"/>
      <c r="D70" s="232"/>
      <c r="E70" s="1264"/>
      <c r="F70" s="156"/>
      <c r="G70" s="912">
        <f t="shared" si="2"/>
        <v>0</v>
      </c>
      <c r="H70" s="912">
        <f t="shared" si="3"/>
        <v>0</v>
      </c>
    </row>
    <row r="71" spans="1:8">
      <c r="A71" s="233">
        <v>241027</v>
      </c>
      <c r="B71" s="335" t="s">
        <v>355</v>
      </c>
      <c r="C71" s="232"/>
      <c r="D71" s="232"/>
      <c r="E71" s="1264">
        <v>632</v>
      </c>
      <c r="F71" s="156">
        <v>632</v>
      </c>
      <c r="G71" s="912">
        <f t="shared" si="2"/>
        <v>632</v>
      </c>
      <c r="H71" s="912">
        <f t="shared" si="3"/>
        <v>632</v>
      </c>
    </row>
    <row r="72" spans="1:8">
      <c r="A72" s="233" t="s">
        <v>19</v>
      </c>
      <c r="B72" s="335" t="s">
        <v>20</v>
      </c>
      <c r="C72" s="232"/>
      <c r="D72" s="232"/>
      <c r="E72" s="1264"/>
      <c r="F72" s="156"/>
      <c r="G72" s="912">
        <f t="shared" si="2"/>
        <v>0</v>
      </c>
      <c r="H72" s="912">
        <f t="shared" si="3"/>
        <v>0</v>
      </c>
    </row>
    <row r="73" spans="1:8" ht="25.5">
      <c r="A73" s="233" t="s">
        <v>21</v>
      </c>
      <c r="B73" s="335" t="s">
        <v>22</v>
      </c>
      <c r="C73" s="232"/>
      <c r="D73" s="232"/>
      <c r="E73" s="1264">
        <v>526</v>
      </c>
      <c r="F73" s="156">
        <v>526</v>
      </c>
      <c r="G73" s="912">
        <f t="shared" si="2"/>
        <v>526</v>
      </c>
      <c r="H73" s="912">
        <f t="shared" si="3"/>
        <v>526</v>
      </c>
    </row>
    <row r="74" spans="1:8" ht="25.5">
      <c r="A74" s="233" t="s">
        <v>23</v>
      </c>
      <c r="B74" s="335" t="s">
        <v>24</v>
      </c>
      <c r="C74" s="232"/>
      <c r="D74" s="232"/>
      <c r="E74" s="1264"/>
      <c r="F74" s="156"/>
      <c r="G74" s="912">
        <f t="shared" si="2"/>
        <v>0</v>
      </c>
      <c r="H74" s="912">
        <f t="shared" si="3"/>
        <v>0</v>
      </c>
    </row>
    <row r="75" spans="1:8">
      <c r="A75" s="233" t="s">
        <v>5346</v>
      </c>
      <c r="B75" s="335" t="s">
        <v>25</v>
      </c>
      <c r="C75" s="232"/>
      <c r="D75" s="232"/>
      <c r="E75" s="1264"/>
      <c r="F75" s="156"/>
      <c r="G75" s="912">
        <f t="shared" si="2"/>
        <v>0</v>
      </c>
      <c r="H75" s="912">
        <f t="shared" si="3"/>
        <v>0</v>
      </c>
    </row>
    <row r="76" spans="1:8" ht="25.5">
      <c r="A76" s="233" t="s">
        <v>2710</v>
      </c>
      <c r="B76" s="335" t="s">
        <v>26</v>
      </c>
      <c r="C76" s="232"/>
      <c r="D76" s="232"/>
      <c r="E76" s="1264"/>
      <c r="F76" s="156"/>
      <c r="G76" s="912">
        <f t="shared" si="2"/>
        <v>0</v>
      </c>
      <c r="H76" s="912">
        <f t="shared" si="3"/>
        <v>0</v>
      </c>
    </row>
    <row r="77" spans="1:8">
      <c r="A77" s="233" t="s">
        <v>4424</v>
      </c>
      <c r="B77" s="335" t="s">
        <v>28</v>
      </c>
      <c r="C77" s="232">
        <v>2</v>
      </c>
      <c r="D77" s="232">
        <v>2</v>
      </c>
      <c r="E77" s="1264">
        <v>60</v>
      </c>
      <c r="F77" s="156">
        <v>60</v>
      </c>
      <c r="G77" s="912">
        <f t="shared" ref="G77:G111" si="4">C77+E77</f>
        <v>62</v>
      </c>
      <c r="H77" s="912">
        <f t="shared" ref="H77:H111" si="5">D77+F77</f>
        <v>62</v>
      </c>
    </row>
    <row r="78" spans="1:8" ht="25.5">
      <c r="A78" s="233" t="s">
        <v>4428</v>
      </c>
      <c r="B78" s="335" t="s">
        <v>29</v>
      </c>
      <c r="C78" s="232"/>
      <c r="D78" s="232"/>
      <c r="E78" s="1264">
        <v>22</v>
      </c>
      <c r="F78" s="156">
        <v>22</v>
      </c>
      <c r="G78" s="912">
        <f t="shared" si="4"/>
        <v>22</v>
      </c>
      <c r="H78" s="912">
        <f t="shared" si="5"/>
        <v>22</v>
      </c>
    </row>
    <row r="79" spans="1:8">
      <c r="A79" s="233" t="s">
        <v>4432</v>
      </c>
      <c r="B79" s="335" t="s">
        <v>30</v>
      </c>
      <c r="C79" s="232"/>
      <c r="D79" s="232"/>
      <c r="E79" s="1264">
        <v>115</v>
      </c>
      <c r="F79" s="156">
        <v>115</v>
      </c>
      <c r="G79" s="912">
        <f t="shared" si="4"/>
        <v>115</v>
      </c>
      <c r="H79" s="912">
        <f t="shared" si="5"/>
        <v>115</v>
      </c>
    </row>
    <row r="80" spans="1:8" ht="25.5">
      <c r="A80" s="233" t="s">
        <v>2720</v>
      </c>
      <c r="B80" s="335" t="s">
        <v>31</v>
      </c>
      <c r="C80" s="232">
        <v>1</v>
      </c>
      <c r="D80" s="232">
        <v>1</v>
      </c>
      <c r="E80" s="1264">
        <v>225</v>
      </c>
      <c r="F80" s="156">
        <v>225</v>
      </c>
      <c r="G80" s="912">
        <f t="shared" si="4"/>
        <v>226</v>
      </c>
      <c r="H80" s="912">
        <f t="shared" si="5"/>
        <v>226</v>
      </c>
    </row>
    <row r="81" spans="1:8">
      <c r="A81" s="233" t="s">
        <v>4534</v>
      </c>
      <c r="B81" s="335" t="s">
        <v>32</v>
      </c>
      <c r="C81" s="232">
        <v>2</v>
      </c>
      <c r="D81" s="232">
        <v>2</v>
      </c>
      <c r="E81" s="1264">
        <v>240</v>
      </c>
      <c r="F81" s="156">
        <v>240</v>
      </c>
      <c r="G81" s="912">
        <f t="shared" si="4"/>
        <v>242</v>
      </c>
      <c r="H81" s="912">
        <f t="shared" si="5"/>
        <v>242</v>
      </c>
    </row>
    <row r="82" spans="1:8" ht="25.5">
      <c r="A82" s="233" t="s">
        <v>4535</v>
      </c>
      <c r="B82" s="335" t="s">
        <v>33</v>
      </c>
      <c r="C82" s="1259"/>
      <c r="D82" s="96"/>
      <c r="E82" s="1264"/>
      <c r="F82" s="156"/>
      <c r="G82" s="912">
        <f t="shared" si="4"/>
        <v>0</v>
      </c>
      <c r="H82" s="912">
        <f t="shared" si="5"/>
        <v>0</v>
      </c>
    </row>
    <row r="83" spans="1:8">
      <c r="A83" s="426" t="s">
        <v>34</v>
      </c>
      <c r="B83" s="48" t="s">
        <v>35</v>
      </c>
      <c r="C83" s="1259"/>
      <c r="D83" s="96"/>
      <c r="E83" s="1264"/>
      <c r="F83" s="156"/>
      <c r="G83" s="912">
        <f t="shared" si="4"/>
        <v>0</v>
      </c>
      <c r="H83" s="912">
        <f t="shared" si="5"/>
        <v>0</v>
      </c>
    </row>
    <row r="84" spans="1:8" ht="25.5">
      <c r="A84" s="233" t="s">
        <v>4420</v>
      </c>
      <c r="B84" s="48" t="s">
        <v>3924</v>
      </c>
      <c r="C84" s="1259"/>
      <c r="D84" s="96"/>
      <c r="E84" s="1264"/>
      <c r="F84" s="156"/>
      <c r="G84" s="912">
        <f t="shared" si="4"/>
        <v>0</v>
      </c>
      <c r="H84" s="912">
        <f t="shared" si="5"/>
        <v>0</v>
      </c>
    </row>
    <row r="85" spans="1:8">
      <c r="A85" s="426" t="s">
        <v>1533</v>
      </c>
      <c r="B85" s="48" t="s">
        <v>1532</v>
      </c>
      <c r="C85" s="1259"/>
      <c r="D85" s="96"/>
      <c r="E85" s="1264"/>
      <c r="F85" s="156"/>
      <c r="G85" s="912">
        <f t="shared" si="4"/>
        <v>0</v>
      </c>
      <c r="H85" s="912">
        <f t="shared" si="5"/>
        <v>0</v>
      </c>
    </row>
    <row r="86" spans="1:8" ht="25.5">
      <c r="A86" s="426">
        <v>241028</v>
      </c>
      <c r="B86" s="48" t="s">
        <v>1534</v>
      </c>
      <c r="C86" s="1259"/>
      <c r="D86" s="96"/>
      <c r="E86" s="1264"/>
      <c r="F86" s="156"/>
      <c r="G86" s="912">
        <f t="shared" si="4"/>
        <v>0</v>
      </c>
      <c r="H86" s="912">
        <f t="shared" si="5"/>
        <v>0</v>
      </c>
    </row>
    <row r="87" spans="1:8" ht="25.5">
      <c r="A87" s="426">
        <v>241032</v>
      </c>
      <c r="B87" s="48" t="s">
        <v>1535</v>
      </c>
      <c r="C87" s="1259"/>
      <c r="D87" s="96"/>
      <c r="E87" s="1264"/>
      <c r="F87" s="156"/>
      <c r="G87" s="912">
        <f t="shared" si="4"/>
        <v>0</v>
      </c>
      <c r="H87" s="912">
        <f t="shared" si="5"/>
        <v>0</v>
      </c>
    </row>
    <row r="88" spans="1:8" ht="25.5">
      <c r="A88" s="233" t="s">
        <v>1536</v>
      </c>
      <c r="B88" s="48" t="s">
        <v>1537</v>
      </c>
      <c r="C88" s="1259"/>
      <c r="D88" s="96"/>
      <c r="E88" s="1264">
        <v>260</v>
      </c>
      <c r="F88" s="156">
        <v>260</v>
      </c>
      <c r="G88" s="912">
        <f t="shared" si="4"/>
        <v>260</v>
      </c>
      <c r="H88" s="912">
        <f t="shared" si="5"/>
        <v>260</v>
      </c>
    </row>
    <row r="89" spans="1:8" ht="25.5">
      <c r="A89" s="233" t="s">
        <v>1538</v>
      </c>
      <c r="B89" s="48" t="s">
        <v>1539</v>
      </c>
      <c r="C89" s="1259"/>
      <c r="D89" s="96"/>
      <c r="E89" s="1264">
        <v>247</v>
      </c>
      <c r="F89" s="156">
        <v>247</v>
      </c>
      <c r="G89" s="912">
        <f t="shared" si="4"/>
        <v>247</v>
      </c>
      <c r="H89" s="912">
        <f t="shared" si="5"/>
        <v>247</v>
      </c>
    </row>
    <row r="90" spans="1:8">
      <c r="A90" s="233" t="s">
        <v>586</v>
      </c>
      <c r="B90" s="48" t="s">
        <v>587</v>
      </c>
      <c r="C90" s="1259"/>
      <c r="D90" s="96"/>
      <c r="E90" s="1264"/>
      <c r="F90" s="156"/>
      <c r="G90" s="912">
        <f t="shared" si="4"/>
        <v>0</v>
      </c>
      <c r="H90" s="912">
        <f t="shared" si="5"/>
        <v>0</v>
      </c>
    </row>
    <row r="91" spans="1:8">
      <c r="A91" s="233" t="s">
        <v>1540</v>
      </c>
      <c r="B91" s="48" t="s">
        <v>3000</v>
      </c>
      <c r="C91" s="1259"/>
      <c r="D91" s="96"/>
      <c r="E91" s="1264">
        <v>658</v>
      </c>
      <c r="F91" s="156">
        <v>658</v>
      </c>
      <c r="G91" s="912">
        <f t="shared" si="4"/>
        <v>658</v>
      </c>
      <c r="H91" s="912">
        <f t="shared" si="5"/>
        <v>658</v>
      </c>
    </row>
    <row r="92" spans="1:8" ht="25.5">
      <c r="A92" s="233">
        <v>241029</v>
      </c>
      <c r="B92" s="48" t="s">
        <v>3051</v>
      </c>
      <c r="C92" s="1259"/>
      <c r="D92" s="96"/>
      <c r="E92" s="1264"/>
      <c r="F92" s="156"/>
      <c r="G92" s="912">
        <f t="shared" si="4"/>
        <v>0</v>
      </c>
      <c r="H92" s="912">
        <f t="shared" si="5"/>
        <v>0</v>
      </c>
    </row>
    <row r="93" spans="1:8">
      <c r="A93" s="233" t="s">
        <v>3052</v>
      </c>
      <c r="B93" s="48" t="s">
        <v>3053</v>
      </c>
      <c r="C93" s="1259"/>
      <c r="D93" s="96"/>
      <c r="E93" s="1264">
        <v>1</v>
      </c>
      <c r="F93" s="156">
        <v>1</v>
      </c>
      <c r="G93" s="912">
        <f t="shared" si="4"/>
        <v>1</v>
      </c>
      <c r="H93" s="912">
        <f t="shared" si="5"/>
        <v>1</v>
      </c>
    </row>
    <row r="94" spans="1:8" ht="25.5">
      <c r="A94" s="233" t="s">
        <v>4413</v>
      </c>
      <c r="B94" s="48" t="s">
        <v>4073</v>
      </c>
      <c r="C94" s="1259"/>
      <c r="D94" s="96"/>
      <c r="E94" s="1264">
        <v>104</v>
      </c>
      <c r="F94" s="156">
        <v>104</v>
      </c>
      <c r="G94" s="912">
        <f t="shared" si="4"/>
        <v>104</v>
      </c>
      <c r="H94" s="912">
        <f t="shared" si="5"/>
        <v>104</v>
      </c>
    </row>
    <row r="95" spans="1:8">
      <c r="A95" s="233" t="s">
        <v>4571</v>
      </c>
      <c r="B95" s="48" t="s">
        <v>4572</v>
      </c>
      <c r="C95" s="1259"/>
      <c r="D95" s="96"/>
      <c r="E95" s="1264">
        <v>702</v>
      </c>
      <c r="F95" s="156">
        <v>702</v>
      </c>
      <c r="G95" s="912">
        <f t="shared" si="4"/>
        <v>702</v>
      </c>
      <c r="H95" s="912">
        <f t="shared" si="5"/>
        <v>702</v>
      </c>
    </row>
    <row r="96" spans="1:8" ht="25.5">
      <c r="A96" s="233" t="s">
        <v>4573</v>
      </c>
      <c r="B96" s="48" t="s">
        <v>4574</v>
      </c>
      <c r="C96" s="1259"/>
      <c r="D96" s="96"/>
      <c r="E96" s="1264"/>
      <c r="F96" s="156"/>
      <c r="G96" s="912">
        <f t="shared" si="4"/>
        <v>0</v>
      </c>
      <c r="H96" s="912">
        <f t="shared" si="5"/>
        <v>0</v>
      </c>
    </row>
    <row r="97" spans="1:8" ht="25.5">
      <c r="A97" s="233" t="s">
        <v>1071</v>
      </c>
      <c r="B97" s="48" t="s">
        <v>4575</v>
      </c>
      <c r="C97" s="1259"/>
      <c r="D97" s="96"/>
      <c r="E97" s="1264"/>
      <c r="F97" s="156"/>
      <c r="G97" s="912">
        <f t="shared" si="4"/>
        <v>0</v>
      </c>
      <c r="H97" s="912">
        <f t="shared" si="5"/>
        <v>0</v>
      </c>
    </row>
    <row r="98" spans="1:8" ht="25.5">
      <c r="A98" s="233" t="s">
        <v>4426</v>
      </c>
      <c r="B98" s="48" t="s">
        <v>4576</v>
      </c>
      <c r="C98" s="1259"/>
      <c r="D98" s="96"/>
      <c r="E98" s="1264">
        <v>3</v>
      </c>
      <c r="F98" s="156">
        <v>3</v>
      </c>
      <c r="G98" s="912">
        <f t="shared" si="4"/>
        <v>3</v>
      </c>
      <c r="H98" s="912">
        <f t="shared" si="5"/>
        <v>3</v>
      </c>
    </row>
    <row r="99" spans="1:8" ht="25.5">
      <c r="A99" s="233" t="s">
        <v>5994</v>
      </c>
      <c r="B99" s="48" t="s">
        <v>5995</v>
      </c>
      <c r="C99" s="1259"/>
      <c r="D99" s="96"/>
      <c r="E99" s="1264"/>
      <c r="F99" s="156"/>
      <c r="G99" s="912">
        <f t="shared" si="4"/>
        <v>0</v>
      </c>
      <c r="H99" s="912">
        <f t="shared" si="5"/>
        <v>0</v>
      </c>
    </row>
    <row r="100" spans="1:8" ht="25.5">
      <c r="A100" s="233" t="s">
        <v>4418</v>
      </c>
      <c r="B100" s="48" t="s">
        <v>4923</v>
      </c>
      <c r="C100" s="1259"/>
      <c r="D100" s="96"/>
      <c r="E100" s="1264">
        <v>3</v>
      </c>
      <c r="F100" s="156">
        <v>0</v>
      </c>
      <c r="G100" s="912">
        <f t="shared" si="4"/>
        <v>3</v>
      </c>
      <c r="H100" s="912">
        <f t="shared" si="5"/>
        <v>0</v>
      </c>
    </row>
    <row r="101" spans="1:8" ht="25.5">
      <c r="A101" s="233" t="s">
        <v>4434</v>
      </c>
      <c r="B101" s="48" t="s">
        <v>4924</v>
      </c>
      <c r="C101" s="1259"/>
      <c r="D101" s="96"/>
      <c r="E101" s="1264">
        <v>12</v>
      </c>
      <c r="F101" s="156">
        <v>12</v>
      </c>
      <c r="G101" s="912">
        <f t="shared" si="4"/>
        <v>12</v>
      </c>
      <c r="H101" s="912">
        <f t="shared" si="5"/>
        <v>12</v>
      </c>
    </row>
    <row r="102" spans="1:8" ht="25.5">
      <c r="A102" s="233" t="s">
        <v>2460</v>
      </c>
      <c r="B102" s="48" t="s">
        <v>5008</v>
      </c>
      <c r="C102" s="1259"/>
      <c r="D102" s="96"/>
      <c r="E102" s="1264"/>
      <c r="F102" s="884"/>
      <c r="G102" s="912">
        <f t="shared" si="4"/>
        <v>0</v>
      </c>
      <c r="H102" s="912">
        <f t="shared" si="5"/>
        <v>0</v>
      </c>
    </row>
    <row r="103" spans="1:8" ht="25.5">
      <c r="A103" s="233" t="s">
        <v>4049</v>
      </c>
      <c r="B103" s="48" t="s">
        <v>6973</v>
      </c>
      <c r="C103" s="1259"/>
      <c r="D103" s="96"/>
      <c r="E103" s="1264">
        <v>2</v>
      </c>
      <c r="F103" s="884">
        <v>2</v>
      </c>
      <c r="G103" s="912">
        <f t="shared" si="4"/>
        <v>2</v>
      </c>
      <c r="H103" s="912">
        <f t="shared" si="5"/>
        <v>2</v>
      </c>
    </row>
    <row r="104" spans="1:8">
      <c r="A104" s="233" t="s">
        <v>95</v>
      </c>
      <c r="B104" s="48" t="s">
        <v>6974</v>
      </c>
      <c r="C104" s="1259"/>
      <c r="D104" s="96"/>
      <c r="E104" s="1264">
        <v>1</v>
      </c>
      <c r="F104" s="884">
        <v>0</v>
      </c>
      <c r="G104" s="912">
        <f t="shared" si="4"/>
        <v>1</v>
      </c>
      <c r="H104" s="912">
        <f t="shared" si="5"/>
        <v>0</v>
      </c>
    </row>
    <row r="105" spans="1:8">
      <c r="A105" s="233" t="s">
        <v>843</v>
      </c>
      <c r="B105" s="48" t="s">
        <v>358</v>
      </c>
      <c r="C105" s="1259"/>
      <c r="D105" s="96"/>
      <c r="E105" s="1264">
        <v>2</v>
      </c>
      <c r="F105" s="1140">
        <v>2</v>
      </c>
      <c r="G105" s="1141">
        <f t="shared" si="4"/>
        <v>2</v>
      </c>
      <c r="H105" s="1141">
        <f t="shared" si="5"/>
        <v>2</v>
      </c>
    </row>
    <row r="106" spans="1:8" ht="25.5">
      <c r="A106" s="233">
        <v>260056</v>
      </c>
      <c r="B106" s="48" t="s">
        <v>7429</v>
      </c>
      <c r="C106" s="1259"/>
      <c r="D106" s="96"/>
      <c r="E106" s="1264">
        <v>1</v>
      </c>
      <c r="F106" s="1140">
        <v>1</v>
      </c>
      <c r="G106" s="1141">
        <f t="shared" si="4"/>
        <v>1</v>
      </c>
      <c r="H106" s="1141">
        <f t="shared" si="5"/>
        <v>1</v>
      </c>
    </row>
    <row r="107" spans="1:8">
      <c r="A107" s="233" t="s">
        <v>4437</v>
      </c>
      <c r="B107" s="48" t="s">
        <v>4524</v>
      </c>
      <c r="C107" s="1259"/>
      <c r="D107" s="96"/>
      <c r="E107" s="1264">
        <v>1</v>
      </c>
      <c r="F107" s="1140">
        <v>0</v>
      </c>
      <c r="G107" s="1141">
        <f t="shared" si="4"/>
        <v>1</v>
      </c>
      <c r="H107" s="1141">
        <f t="shared" si="5"/>
        <v>0</v>
      </c>
    </row>
    <row r="108" spans="1:8">
      <c r="A108" s="233"/>
      <c r="B108" s="48"/>
      <c r="C108" s="1259"/>
      <c r="D108" s="96"/>
      <c r="E108" s="1264"/>
      <c r="F108" s="1140"/>
      <c r="G108" s="1141">
        <f t="shared" si="4"/>
        <v>0</v>
      </c>
      <c r="H108" s="1141">
        <f t="shared" si="5"/>
        <v>0</v>
      </c>
    </row>
    <row r="109" spans="1:8">
      <c r="A109" s="233"/>
      <c r="B109" s="48"/>
      <c r="C109" s="1259"/>
      <c r="D109" s="96"/>
      <c r="E109" s="1264"/>
      <c r="F109" s="1140"/>
      <c r="G109" s="1141">
        <f t="shared" si="4"/>
        <v>0</v>
      </c>
      <c r="H109" s="1141">
        <f t="shared" si="5"/>
        <v>0</v>
      </c>
    </row>
    <row r="110" spans="1:8">
      <c r="A110" s="233"/>
      <c r="B110" s="48"/>
      <c r="C110" s="1259"/>
      <c r="D110" s="96"/>
      <c r="E110" s="1264"/>
      <c r="F110" s="156"/>
      <c r="G110" s="912">
        <f t="shared" si="4"/>
        <v>0</v>
      </c>
      <c r="H110" s="912">
        <f t="shared" si="5"/>
        <v>0</v>
      </c>
    </row>
    <row r="111" spans="1:8" ht="19.5" customHeight="1">
      <c r="A111" s="1505" t="s">
        <v>923</v>
      </c>
      <c r="B111" s="1506"/>
      <c r="C111" s="246">
        <f>SUM(C13:C110)</f>
        <v>6468</v>
      </c>
      <c r="D111" s="246">
        <f>SUM(D13:D110)</f>
        <v>6468</v>
      </c>
      <c r="E111" s="246">
        <f>SUM(E13:E110)</f>
        <v>21347</v>
      </c>
      <c r="F111" s="246">
        <f>SUM(F13:F110)</f>
        <v>21342</v>
      </c>
      <c r="G111" s="912">
        <f t="shared" si="4"/>
        <v>27815</v>
      </c>
      <c r="H111" s="912">
        <f t="shared" si="5"/>
        <v>27810</v>
      </c>
    </row>
    <row r="112" spans="1:8" ht="12.75" customHeight="1">
      <c r="A112" s="342" t="s">
        <v>3975</v>
      </c>
      <c r="B112" s="343"/>
      <c r="C112" s="1263"/>
      <c r="D112" s="93"/>
      <c r="E112" s="1263"/>
      <c r="F112" s="93"/>
      <c r="G112" s="93"/>
      <c r="H112" s="94"/>
    </row>
    <row r="113" spans="1:8" ht="15.75" customHeight="1">
      <c r="A113" s="341" t="s">
        <v>3976</v>
      </c>
      <c r="B113" s="243" t="s">
        <v>3977</v>
      </c>
      <c r="C113" s="1196"/>
      <c r="D113" s="98"/>
      <c r="E113" s="164"/>
      <c r="F113" s="164"/>
      <c r="G113" s="146">
        <f t="shared" ref="G113:G126" si="6">C113+E113</f>
        <v>0</v>
      </c>
      <c r="H113" s="146">
        <f t="shared" ref="H113:H126" si="7">D113+F113</f>
        <v>0</v>
      </c>
    </row>
    <row r="114" spans="1:8" ht="16.5" customHeight="1">
      <c r="A114" s="341" t="s">
        <v>3978</v>
      </c>
      <c r="B114" s="243" t="s">
        <v>3979</v>
      </c>
      <c r="C114" s="1196"/>
      <c r="D114" s="98"/>
      <c r="E114" s="164"/>
      <c r="F114" s="164"/>
      <c r="G114" s="146">
        <f t="shared" si="6"/>
        <v>0</v>
      </c>
      <c r="H114" s="146">
        <f t="shared" si="7"/>
        <v>0</v>
      </c>
    </row>
    <row r="115" spans="1:8" ht="18" customHeight="1">
      <c r="A115" s="341" t="s">
        <v>3980</v>
      </c>
      <c r="B115" s="243" t="s">
        <v>3981</v>
      </c>
      <c r="C115" s="1196"/>
      <c r="D115" s="98"/>
      <c r="E115" s="164"/>
      <c r="F115" s="164"/>
      <c r="G115" s="146">
        <f t="shared" si="6"/>
        <v>0</v>
      </c>
      <c r="H115" s="146">
        <f t="shared" si="7"/>
        <v>0</v>
      </c>
    </row>
    <row r="116" spans="1:8" ht="12.75" customHeight="1">
      <c r="A116" s="341" t="s">
        <v>4477</v>
      </c>
      <c r="B116" s="243" t="s">
        <v>3982</v>
      </c>
      <c r="C116" s="1196"/>
      <c r="D116" s="98"/>
      <c r="E116" s="164"/>
      <c r="F116" s="164"/>
      <c r="G116" s="146">
        <f t="shared" si="6"/>
        <v>0</v>
      </c>
      <c r="H116" s="146">
        <f t="shared" si="7"/>
        <v>0</v>
      </c>
    </row>
    <row r="117" spans="1:8" ht="15" customHeight="1">
      <c r="A117" s="341" t="s">
        <v>3983</v>
      </c>
      <c r="B117" s="243" t="s">
        <v>3984</v>
      </c>
      <c r="C117" s="1196"/>
      <c r="D117" s="98"/>
      <c r="E117" s="164"/>
      <c r="F117" s="164"/>
      <c r="G117" s="146">
        <f t="shared" si="6"/>
        <v>0</v>
      </c>
      <c r="H117" s="146">
        <f t="shared" si="7"/>
        <v>0</v>
      </c>
    </row>
    <row r="118" spans="1:8" ht="12" customHeight="1">
      <c r="A118" s="341" t="s">
        <v>3985</v>
      </c>
      <c r="B118" s="243" t="s">
        <v>3986</v>
      </c>
      <c r="C118" s="1196"/>
      <c r="D118" s="98"/>
      <c r="E118" s="164"/>
      <c r="F118" s="164"/>
      <c r="G118" s="146">
        <f t="shared" si="6"/>
        <v>0</v>
      </c>
      <c r="H118" s="146">
        <f t="shared" si="7"/>
        <v>0</v>
      </c>
    </row>
    <row r="119" spans="1:8" ht="15.75" customHeight="1">
      <c r="A119" s="341" t="s">
        <v>3987</v>
      </c>
      <c r="B119" s="243" t="s">
        <v>3988</v>
      </c>
      <c r="C119" s="1196"/>
      <c r="D119" s="98"/>
      <c r="E119" s="164"/>
      <c r="F119" s="164"/>
      <c r="G119" s="146">
        <f t="shared" si="6"/>
        <v>0</v>
      </c>
      <c r="H119" s="146">
        <f t="shared" si="7"/>
        <v>0</v>
      </c>
    </row>
    <row r="120" spans="1:8" ht="12.75" customHeight="1">
      <c r="A120" s="341" t="s">
        <v>3989</v>
      </c>
      <c r="B120" s="243" t="s">
        <v>3990</v>
      </c>
      <c r="C120" s="1196"/>
      <c r="D120" s="98"/>
      <c r="E120" s="164"/>
      <c r="F120" s="164"/>
      <c r="G120" s="146">
        <f t="shared" si="6"/>
        <v>0</v>
      </c>
      <c r="H120" s="146">
        <f t="shared" si="7"/>
        <v>0</v>
      </c>
    </row>
    <row r="121" spans="1:8" ht="11.25" customHeight="1">
      <c r="A121" s="341" t="s">
        <v>3991</v>
      </c>
      <c r="B121" s="243" t="s">
        <v>3992</v>
      </c>
      <c r="C121" s="1196"/>
      <c r="D121" s="98"/>
      <c r="E121" s="164"/>
      <c r="F121" s="164"/>
      <c r="G121" s="146">
        <f t="shared" si="6"/>
        <v>0</v>
      </c>
      <c r="H121" s="146">
        <f t="shared" si="7"/>
        <v>0</v>
      </c>
    </row>
    <row r="122" spans="1:8" ht="12.75" customHeight="1">
      <c r="A122" s="341" t="s">
        <v>3993</v>
      </c>
      <c r="B122" s="243" t="s">
        <v>3994</v>
      </c>
      <c r="C122" s="1196"/>
      <c r="D122" s="98"/>
      <c r="E122" s="164"/>
      <c r="F122" s="164"/>
      <c r="G122" s="146">
        <f t="shared" si="6"/>
        <v>0</v>
      </c>
      <c r="H122" s="146">
        <f t="shared" si="7"/>
        <v>0</v>
      </c>
    </row>
    <row r="123" spans="1:8" ht="16.5" customHeight="1">
      <c r="A123" s="341" t="s">
        <v>3995</v>
      </c>
      <c r="B123" s="243" t="s">
        <v>3996</v>
      </c>
      <c r="C123" s="1196"/>
      <c r="D123" s="98"/>
      <c r="E123" s="164"/>
      <c r="F123" s="164"/>
      <c r="G123" s="146">
        <f t="shared" si="6"/>
        <v>0</v>
      </c>
      <c r="H123" s="146">
        <f t="shared" si="7"/>
        <v>0</v>
      </c>
    </row>
    <row r="124" spans="1:8" ht="13.5" customHeight="1">
      <c r="A124" s="341" t="s">
        <v>3997</v>
      </c>
      <c r="B124" s="243" t="s">
        <v>3998</v>
      </c>
      <c r="C124" s="1196"/>
      <c r="D124" s="98"/>
      <c r="E124" s="164"/>
      <c r="F124" s="164"/>
      <c r="G124" s="146">
        <f t="shared" si="6"/>
        <v>0</v>
      </c>
      <c r="H124" s="146">
        <f t="shared" si="7"/>
        <v>0</v>
      </c>
    </row>
    <row r="125" spans="1:8">
      <c r="A125" s="342" t="s">
        <v>3999</v>
      </c>
      <c r="B125" s="344"/>
      <c r="C125" s="805">
        <f>SUM(C113:C124)</f>
        <v>0</v>
      </c>
      <c r="D125" s="805">
        <f>SUM(D113:D124)</f>
        <v>0</v>
      </c>
      <c r="E125" s="805">
        <f>SUM(E113:E124)</f>
        <v>0</v>
      </c>
      <c r="F125" s="805">
        <f>SUM(F113:F124)</f>
        <v>0</v>
      </c>
      <c r="G125" s="146">
        <f t="shared" si="6"/>
        <v>0</v>
      </c>
      <c r="H125" s="146">
        <f t="shared" si="7"/>
        <v>0</v>
      </c>
    </row>
    <row r="126" spans="1:8">
      <c r="A126" s="238" t="s">
        <v>4000</v>
      </c>
      <c r="B126" s="236"/>
      <c r="C126" s="237">
        <f>SUM(C111+C125)</f>
        <v>6468</v>
      </c>
      <c r="D126" s="237">
        <f>SUM(D111+D125)</f>
        <v>6468</v>
      </c>
      <c r="E126" s="237">
        <f>SUM(E111+E125)</f>
        <v>21347</v>
      </c>
      <c r="F126" s="237">
        <f>SUM(F111+F125)</f>
        <v>21342</v>
      </c>
      <c r="G126" s="146">
        <f t="shared" si="6"/>
        <v>27815</v>
      </c>
      <c r="H126" s="146">
        <f t="shared" si="7"/>
        <v>27810</v>
      </c>
    </row>
    <row r="127" spans="1:8" ht="18.75" customHeight="1">
      <c r="A127" s="1448" t="s">
        <v>4001</v>
      </c>
      <c r="B127" s="1448"/>
      <c r="C127" s="1448"/>
      <c r="D127" s="1448"/>
      <c r="E127" s="1448"/>
      <c r="F127" s="1448"/>
      <c r="G127" s="1448"/>
      <c r="H127" s="1448"/>
    </row>
    <row r="128" spans="1:8" ht="28.5" customHeight="1">
      <c r="A128" s="1448" t="s">
        <v>4050</v>
      </c>
      <c r="B128" s="1448"/>
      <c r="C128" s="1448"/>
      <c r="D128" s="1448"/>
      <c r="E128" s="1448"/>
      <c r="F128" s="1448"/>
      <c r="G128" s="1448"/>
      <c r="H128" s="1448"/>
    </row>
    <row r="129" spans="1:8" ht="15">
      <c r="A129" s="6"/>
      <c r="B129" s="350"/>
      <c r="C129" s="350"/>
      <c r="D129" s="350"/>
      <c r="E129" s="19"/>
      <c r="F129" s="19"/>
      <c r="G129" s="16"/>
      <c r="H129" s="19"/>
    </row>
  </sheetData>
  <mergeCells count="10">
    <mergeCell ref="A128:H128"/>
    <mergeCell ref="C2:D2"/>
    <mergeCell ref="A7:A8"/>
    <mergeCell ref="B7:B8"/>
    <mergeCell ref="C12:H12"/>
    <mergeCell ref="A111:B111"/>
    <mergeCell ref="C7:D7"/>
    <mergeCell ref="E7:F7"/>
    <mergeCell ref="G7:H7"/>
    <mergeCell ref="A127:H12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>
      <selection activeCell="C2" sqref="C2:D3"/>
    </sheetView>
  </sheetViews>
  <sheetFormatPr defaultColWidth="9.140625" defaultRowHeight="12.75"/>
  <cols>
    <col min="1" max="1" width="28" style="635" customWidth="1"/>
    <col min="2" max="2" width="15" style="635" customWidth="1"/>
    <col min="3" max="3" width="11.7109375" style="635" customWidth="1"/>
    <col min="4" max="4" width="8.140625" style="635" customWidth="1"/>
    <col min="5" max="5" width="13.140625" style="635" customWidth="1"/>
    <col min="6" max="6" width="10" style="635" customWidth="1"/>
    <col min="7" max="7" width="8" style="635" customWidth="1"/>
    <col min="8" max="8" width="14.28515625" style="635" customWidth="1"/>
    <col min="9" max="9" width="11.42578125" style="635" customWidth="1"/>
    <col min="10" max="16384" width="9.140625" style="635"/>
  </cols>
  <sheetData>
    <row r="1" spans="1:9">
      <c r="A1" s="743"/>
      <c r="B1" s="744" t="s">
        <v>1240</v>
      </c>
      <c r="C1" s="988" t="str">
        <f>[1]Kadar.ode.!C1</f>
        <v>OB "Stefan Visoki" Smederevska Palanka</v>
      </c>
      <c r="D1" s="967"/>
      <c r="E1" s="967"/>
      <c r="F1" s="967"/>
      <c r="G1" s="968"/>
    </row>
    <row r="2" spans="1:9">
      <c r="A2" s="743"/>
      <c r="B2" s="744" t="s">
        <v>1242</v>
      </c>
      <c r="C2" s="926" t="s">
        <v>7809</v>
      </c>
      <c r="D2" s="927"/>
      <c r="E2" s="967"/>
      <c r="F2" s="967"/>
      <c r="G2" s="968"/>
    </row>
    <row r="3" spans="1:9">
      <c r="A3" s="743"/>
      <c r="B3" s="744" t="s">
        <v>1243</v>
      </c>
      <c r="C3" s="926" t="s">
        <v>7810</v>
      </c>
      <c r="D3" s="927"/>
      <c r="E3" s="967"/>
      <c r="F3" s="967"/>
      <c r="G3" s="968"/>
    </row>
    <row r="4" spans="1:9" ht="14.25">
      <c r="A4" s="743"/>
      <c r="B4" s="744" t="s">
        <v>1244</v>
      </c>
      <c r="C4" s="746" t="s">
        <v>1222</v>
      </c>
      <c r="D4" s="747"/>
      <c r="E4" s="747"/>
      <c r="F4" s="747"/>
      <c r="G4" s="969"/>
    </row>
    <row r="5" spans="1:9" ht="12" customHeight="1">
      <c r="A5" s="935"/>
      <c r="B5" s="931"/>
      <c r="C5" s="936"/>
      <c r="D5" s="1010"/>
    </row>
    <row r="6" spans="1:9" ht="21.75" customHeight="1">
      <c r="A6" s="1398" t="s">
        <v>4567</v>
      </c>
      <c r="B6" s="1398"/>
      <c r="C6" s="1011"/>
      <c r="D6" s="1011"/>
      <c r="E6" s="1011"/>
      <c r="F6" s="1011"/>
    </row>
    <row r="7" spans="1:9">
      <c r="A7" s="1012" t="s">
        <v>2778</v>
      </c>
      <c r="B7" s="1013">
        <v>300</v>
      </c>
      <c r="C7" s="1011"/>
      <c r="D7" s="1011"/>
      <c r="E7" s="1011"/>
      <c r="F7" s="1011"/>
    </row>
    <row r="8" spans="1:9">
      <c r="A8" s="1012" t="s">
        <v>2779</v>
      </c>
      <c r="B8" s="1013"/>
      <c r="C8" s="1011"/>
      <c r="D8" s="1011"/>
      <c r="E8" s="1011"/>
      <c r="F8" s="1011"/>
    </row>
    <row r="9" spans="1:9">
      <c r="A9" s="1012" t="s">
        <v>2777</v>
      </c>
      <c r="B9" s="1013">
        <v>300</v>
      </c>
      <c r="C9" s="1011"/>
      <c r="D9" s="1011"/>
      <c r="E9" s="1011"/>
      <c r="F9" s="1011"/>
    </row>
    <row r="10" spans="1:9">
      <c r="A10" s="1011"/>
      <c r="B10" s="1011"/>
      <c r="C10" s="1011"/>
      <c r="D10" s="1011"/>
      <c r="E10" s="1011"/>
      <c r="F10" s="1011"/>
      <c r="G10" s="1011"/>
      <c r="H10" s="1011"/>
      <c r="I10" s="1014"/>
    </row>
    <row r="11" spans="1:9" ht="57.75" customHeight="1">
      <c r="A11" s="1393" t="s">
        <v>2780</v>
      </c>
      <c r="B11" s="1399" t="s">
        <v>1247</v>
      </c>
      <c r="C11" s="1399"/>
      <c r="D11" s="1399"/>
      <c r="E11" s="1399"/>
      <c r="F11" s="1399"/>
      <c r="G11" s="1399"/>
      <c r="H11" s="1399" t="s">
        <v>1248</v>
      </c>
      <c r="I11" s="1399"/>
    </row>
    <row r="12" spans="1:9" ht="54.75" customHeight="1">
      <c r="A12" s="1393"/>
      <c r="B12" s="1015" t="s">
        <v>2781</v>
      </c>
      <c r="C12" s="1015" t="s">
        <v>2782</v>
      </c>
      <c r="D12" s="1015" t="s">
        <v>2776</v>
      </c>
      <c r="E12" s="1015" t="s">
        <v>74</v>
      </c>
      <c r="F12" s="1015" t="s">
        <v>2782</v>
      </c>
      <c r="G12" s="1015" t="s">
        <v>2776</v>
      </c>
      <c r="H12" s="1015" t="s">
        <v>2783</v>
      </c>
      <c r="I12" s="1015" t="s">
        <v>2784</v>
      </c>
    </row>
    <row r="13" spans="1:9">
      <c r="A13" s="1016" t="s">
        <v>2785</v>
      </c>
      <c r="B13" s="1017"/>
      <c r="C13" s="1017"/>
      <c r="D13" s="1018">
        <f t="shared" ref="D13:D23" si="0">B13-C13</f>
        <v>0</v>
      </c>
      <c r="E13" s="1019">
        <v>2</v>
      </c>
      <c r="F13" s="1020"/>
      <c r="G13" s="1018">
        <f t="shared" ref="G13:G23" si="1">E13-F13</f>
        <v>2</v>
      </c>
      <c r="H13" s="1021"/>
      <c r="I13" s="1020"/>
    </row>
    <row r="14" spans="1:9">
      <c r="A14" s="1016" t="s">
        <v>2786</v>
      </c>
      <c r="B14" s="1017"/>
      <c r="C14" s="1017"/>
      <c r="D14" s="1018">
        <f t="shared" si="0"/>
        <v>0</v>
      </c>
      <c r="E14" s="1019">
        <v>7</v>
      </c>
      <c r="F14" s="1020"/>
      <c r="G14" s="1018">
        <f t="shared" si="1"/>
        <v>7</v>
      </c>
      <c r="H14" s="1021"/>
      <c r="I14" s="1020"/>
    </row>
    <row r="15" spans="1:9">
      <c r="A15" s="1016" t="s">
        <v>2781</v>
      </c>
      <c r="B15" s="1022"/>
      <c r="C15" s="1017"/>
      <c r="D15" s="1018">
        <f t="shared" si="0"/>
        <v>0</v>
      </c>
      <c r="E15" s="1021"/>
      <c r="F15" s="1020"/>
      <c r="G15" s="1018">
        <f t="shared" si="1"/>
        <v>0</v>
      </c>
      <c r="H15" s="1021"/>
      <c r="I15" s="1023"/>
    </row>
    <row r="16" spans="1:9">
      <c r="A16" s="1016" t="s">
        <v>74</v>
      </c>
      <c r="B16" s="1022"/>
      <c r="C16" s="1024"/>
      <c r="D16" s="1018">
        <f t="shared" si="0"/>
        <v>0</v>
      </c>
      <c r="E16" s="1019">
        <v>84</v>
      </c>
      <c r="F16" s="1020">
        <v>96</v>
      </c>
      <c r="G16" s="1018">
        <f t="shared" si="1"/>
        <v>-12</v>
      </c>
      <c r="H16" s="1021"/>
      <c r="I16" s="1020"/>
    </row>
    <row r="17" spans="1:23">
      <c r="A17" s="1025" t="s">
        <v>2787</v>
      </c>
      <c r="B17" s="1026">
        <v>1</v>
      </c>
      <c r="C17" s="1024"/>
      <c r="D17" s="1018">
        <f t="shared" si="0"/>
        <v>1</v>
      </c>
      <c r="E17" s="1021"/>
      <c r="F17" s="1020"/>
      <c r="G17" s="1018">
        <f t="shared" si="1"/>
        <v>0</v>
      </c>
      <c r="H17" s="1021"/>
      <c r="I17" s="1023"/>
    </row>
    <row r="18" spans="1:23">
      <c r="A18" s="1025" t="s">
        <v>2788</v>
      </c>
      <c r="B18" s="1026">
        <v>7</v>
      </c>
      <c r="C18" s="1017"/>
      <c r="D18" s="1018">
        <f t="shared" si="0"/>
        <v>7</v>
      </c>
      <c r="E18" s="1021"/>
      <c r="F18" s="1020"/>
      <c r="G18" s="1018">
        <f t="shared" si="1"/>
        <v>0</v>
      </c>
      <c r="H18" s="1021"/>
      <c r="I18" s="1020"/>
    </row>
    <row r="19" spans="1:23">
      <c r="A19" s="1027" t="s">
        <v>2789</v>
      </c>
      <c r="B19" s="1026">
        <v>13</v>
      </c>
      <c r="C19" s="1017">
        <v>21</v>
      </c>
      <c r="D19" s="1018">
        <f t="shared" si="0"/>
        <v>-8</v>
      </c>
      <c r="E19" s="1021"/>
      <c r="F19" s="1020"/>
      <c r="G19" s="1018">
        <f t="shared" si="1"/>
        <v>0</v>
      </c>
      <c r="H19" s="1021"/>
      <c r="I19" s="1020"/>
    </row>
    <row r="20" spans="1:23">
      <c r="A20" s="1028" t="s">
        <v>2790</v>
      </c>
      <c r="B20" s="1017">
        <v>0</v>
      </c>
      <c r="C20" s="1017"/>
      <c r="D20" s="1018">
        <f t="shared" si="0"/>
        <v>0</v>
      </c>
      <c r="E20" s="1021"/>
      <c r="F20" s="1020"/>
      <c r="G20" s="1018">
        <f t="shared" si="1"/>
        <v>0</v>
      </c>
      <c r="H20" s="1021"/>
      <c r="I20" s="1020"/>
    </row>
    <row r="21" spans="1:23" s="46" customFormat="1">
      <c r="A21" s="1029" t="s">
        <v>2791</v>
      </c>
      <c r="B21" s="1026">
        <v>4</v>
      </c>
      <c r="C21" s="1017"/>
      <c r="D21" s="1018">
        <f t="shared" si="0"/>
        <v>4</v>
      </c>
      <c r="E21" s="1021"/>
      <c r="F21" s="1020"/>
      <c r="G21" s="1018">
        <f t="shared" si="1"/>
        <v>0</v>
      </c>
      <c r="H21" s="1021"/>
      <c r="I21" s="1020"/>
    </row>
    <row r="22" spans="1:23" s="46" customFormat="1">
      <c r="A22" s="1030"/>
      <c r="B22" s="1024"/>
      <c r="C22" s="1017"/>
      <c r="D22" s="1018">
        <f t="shared" si="0"/>
        <v>0</v>
      </c>
      <c r="E22" s="1021"/>
      <c r="F22" s="1020"/>
      <c r="G22" s="1018">
        <f t="shared" si="1"/>
        <v>0</v>
      </c>
      <c r="H22" s="1021"/>
      <c r="I22" s="1020"/>
    </row>
    <row r="23" spans="1:23" s="46" customFormat="1">
      <c r="A23" s="1031" t="s">
        <v>4539</v>
      </c>
      <c r="B23" s="1032">
        <f>SUM(B13:B22)</f>
        <v>25</v>
      </c>
      <c r="C23" s="1032">
        <f>SUM(C13:C22)</f>
        <v>21</v>
      </c>
      <c r="D23" s="1033">
        <f t="shared" si="0"/>
        <v>4</v>
      </c>
      <c r="E23" s="1032">
        <f>SUM(E13:E22)</f>
        <v>93</v>
      </c>
      <c r="F23" s="1032">
        <f>SUM(F13:F22)</f>
        <v>96</v>
      </c>
      <c r="G23" s="1033">
        <f t="shared" si="1"/>
        <v>-3</v>
      </c>
      <c r="H23" s="1032">
        <f>SUM(H13:H22)</f>
        <v>0</v>
      </c>
      <c r="I23" s="1032">
        <f>SUM(I13:I22)</f>
        <v>0</v>
      </c>
    </row>
    <row r="25" spans="1:23" ht="15.75">
      <c r="A25" s="635" t="s">
        <v>7071</v>
      </c>
      <c r="C25" s="635" t="s">
        <v>4438</v>
      </c>
      <c r="D25" s="1054"/>
      <c r="H25" s="11" t="s">
        <v>7072</v>
      </c>
      <c r="I25" s="11"/>
      <c r="J25" s="987"/>
      <c r="K25" s="987"/>
      <c r="L25" s="1054"/>
      <c r="M25" s="1055"/>
      <c r="N25" s="1055"/>
      <c r="O25" s="931"/>
      <c r="P25" s="931"/>
      <c r="Q25" s="931"/>
      <c r="R25" s="1055"/>
      <c r="V25" s="931"/>
      <c r="W25" s="931"/>
    </row>
    <row r="26" spans="1:23" ht="15.75">
      <c r="A26" s="635" t="s">
        <v>4439</v>
      </c>
      <c r="C26" s="635" t="s">
        <v>4440</v>
      </c>
      <c r="D26" s="1054"/>
      <c r="H26" s="11" t="s">
        <v>280</v>
      </c>
      <c r="I26" s="11"/>
      <c r="J26" s="987"/>
      <c r="K26" s="987"/>
      <c r="L26" s="1054"/>
      <c r="M26" s="1055"/>
      <c r="N26" s="1055"/>
      <c r="O26" s="931"/>
      <c r="P26" s="931"/>
      <c r="Q26" s="931"/>
      <c r="R26" s="1055"/>
      <c r="V26" s="931"/>
      <c r="W26" s="931"/>
    </row>
  </sheetData>
  <mergeCells count="4">
    <mergeCell ref="A6:B6"/>
    <mergeCell ref="A11:A12"/>
    <mergeCell ref="B11:G11"/>
    <mergeCell ref="H11:I11"/>
  </mergeCells>
  <phoneticPr fontId="42" type="noConversion"/>
  <pageMargins left="0.23999999999999996" right="0.23999999999999996" top="0.35" bottom="0.35" header="0.31" footer="0.3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34"/>
  <sheetViews>
    <sheetView topLeftCell="A84" workbookViewId="0">
      <selection activeCell="L107" sqref="L107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9.42578125" style="11" customWidth="1"/>
    <col min="5" max="6" width="8.7109375" style="11" customWidth="1"/>
    <col min="7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7800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36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5" customHeight="1" thickBot="1">
      <c r="A8" s="1452"/>
      <c r="B8" s="1452"/>
      <c r="C8" s="902" t="s">
        <v>7591</v>
      </c>
      <c r="D8" s="1211" t="s">
        <v>7787</v>
      </c>
      <c r="E8" s="902" t="s">
        <v>7591</v>
      </c>
      <c r="F8" s="1211" t="s">
        <v>7787</v>
      </c>
      <c r="G8" s="902" t="s">
        <v>7591</v>
      </c>
      <c r="H8" s="1211" t="s">
        <v>7787</v>
      </c>
    </row>
    <row r="9" spans="1:8" ht="25.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21" customHeight="1">
      <c r="A10" s="47"/>
      <c r="B10" s="48"/>
      <c r="C10" s="247"/>
      <c r="D10" s="247"/>
      <c r="E10" s="248"/>
      <c r="F10" s="248"/>
      <c r="G10" s="146"/>
      <c r="H10" s="146"/>
    </row>
    <row r="11" spans="1:8" ht="18" customHeight="1">
      <c r="A11" s="47"/>
      <c r="B11" s="354" t="s">
        <v>4460</v>
      </c>
      <c r="C11" s="1503"/>
      <c r="D11" s="1503"/>
      <c r="E11" s="1503"/>
      <c r="F11" s="1503"/>
      <c r="G11" s="1503"/>
      <c r="H11" s="1504"/>
    </row>
    <row r="12" spans="1:8">
      <c r="A12" s="47" t="s">
        <v>2427</v>
      </c>
      <c r="B12" s="48" t="s">
        <v>2428</v>
      </c>
      <c r="C12" s="364">
        <v>5806</v>
      </c>
      <c r="D12" s="364">
        <v>5806</v>
      </c>
      <c r="E12" s="232"/>
      <c r="F12" s="232"/>
      <c r="G12" s="146">
        <f t="shared" ref="G12:G43" si="0">C12+E12</f>
        <v>5806</v>
      </c>
      <c r="H12" s="146">
        <f t="shared" ref="H12:H43" si="1">D12+F12</f>
        <v>5806</v>
      </c>
    </row>
    <row r="13" spans="1:8">
      <c r="A13" s="47" t="s">
        <v>5982</v>
      </c>
      <c r="B13" s="48" t="s">
        <v>5983</v>
      </c>
      <c r="C13" s="1266">
        <v>5963</v>
      </c>
      <c r="D13" s="231">
        <v>5963</v>
      </c>
      <c r="E13" s="232"/>
      <c r="F13" s="232"/>
      <c r="G13" s="912">
        <f t="shared" si="0"/>
        <v>5963</v>
      </c>
      <c r="H13" s="912">
        <f t="shared" si="1"/>
        <v>5963</v>
      </c>
    </row>
    <row r="14" spans="1:8">
      <c r="A14" s="47" t="s">
        <v>1029</v>
      </c>
      <c r="B14" s="48" t="s">
        <v>1030</v>
      </c>
      <c r="C14" s="1266">
        <v>15</v>
      </c>
      <c r="D14" s="231">
        <v>15</v>
      </c>
      <c r="E14" s="232"/>
      <c r="F14" s="232"/>
      <c r="G14" s="912">
        <f t="shared" si="0"/>
        <v>15</v>
      </c>
      <c r="H14" s="912">
        <f t="shared" si="1"/>
        <v>15</v>
      </c>
    </row>
    <row r="15" spans="1:8" ht="25.5">
      <c r="A15" s="47" t="s">
        <v>3840</v>
      </c>
      <c r="B15" s="48" t="s">
        <v>3841</v>
      </c>
      <c r="C15" s="1266">
        <v>21</v>
      </c>
      <c r="D15" s="231">
        <v>21</v>
      </c>
      <c r="E15" s="232"/>
      <c r="F15" s="232"/>
      <c r="G15" s="912">
        <f t="shared" si="0"/>
        <v>21</v>
      </c>
      <c r="H15" s="912">
        <f t="shared" si="1"/>
        <v>21</v>
      </c>
    </row>
    <row r="16" spans="1:8" ht="25.5">
      <c r="A16" s="47" t="s">
        <v>1262</v>
      </c>
      <c r="B16" s="48" t="s">
        <v>1263</v>
      </c>
      <c r="C16" s="1266">
        <v>1164</v>
      </c>
      <c r="D16" s="231">
        <v>1164</v>
      </c>
      <c r="E16" s="232"/>
      <c r="F16" s="232"/>
      <c r="G16" s="912">
        <f t="shared" si="0"/>
        <v>1164</v>
      </c>
      <c r="H16" s="912">
        <f t="shared" si="1"/>
        <v>1164</v>
      </c>
    </row>
    <row r="17" spans="1:8" ht="25.5">
      <c r="A17" s="47" t="s">
        <v>4007</v>
      </c>
      <c r="B17" s="48" t="s">
        <v>4008</v>
      </c>
      <c r="C17" s="1266">
        <v>6</v>
      </c>
      <c r="D17" s="231">
        <v>6</v>
      </c>
      <c r="E17" s="232"/>
      <c r="F17" s="232"/>
      <c r="G17" s="912">
        <f t="shared" si="0"/>
        <v>6</v>
      </c>
      <c r="H17" s="912">
        <f t="shared" si="1"/>
        <v>6</v>
      </c>
    </row>
    <row r="18" spans="1:8" ht="25.5">
      <c r="A18" s="47" t="s">
        <v>3559</v>
      </c>
      <c r="B18" s="48" t="s">
        <v>3560</v>
      </c>
      <c r="C18" s="1266">
        <v>3</v>
      </c>
      <c r="D18" s="231">
        <v>3</v>
      </c>
      <c r="E18" s="232"/>
      <c r="F18" s="232"/>
      <c r="G18" s="912">
        <f t="shared" si="0"/>
        <v>3</v>
      </c>
      <c r="H18" s="912">
        <f t="shared" si="1"/>
        <v>3</v>
      </c>
    </row>
    <row r="19" spans="1:8">
      <c r="A19" s="47" t="s">
        <v>4465</v>
      </c>
      <c r="B19" s="48" t="s">
        <v>4466</v>
      </c>
      <c r="C19" s="1266">
        <v>773</v>
      </c>
      <c r="D19" s="231">
        <v>773</v>
      </c>
      <c r="E19" s="232"/>
      <c r="F19" s="232"/>
      <c r="G19" s="912">
        <f t="shared" si="0"/>
        <v>773</v>
      </c>
      <c r="H19" s="912">
        <f t="shared" si="1"/>
        <v>773</v>
      </c>
    </row>
    <row r="20" spans="1:8" ht="25.5">
      <c r="A20" s="47" t="s">
        <v>1264</v>
      </c>
      <c r="B20" s="48" t="s">
        <v>1265</v>
      </c>
      <c r="C20" s="1266">
        <v>33</v>
      </c>
      <c r="D20" s="231">
        <v>33</v>
      </c>
      <c r="E20" s="232"/>
      <c r="F20" s="232"/>
      <c r="G20" s="912">
        <f t="shared" si="0"/>
        <v>33</v>
      </c>
      <c r="H20" s="912">
        <f t="shared" si="1"/>
        <v>33</v>
      </c>
    </row>
    <row r="21" spans="1:8" ht="25.5">
      <c r="A21" s="47" t="s">
        <v>1185</v>
      </c>
      <c r="B21" s="48" t="s">
        <v>1186</v>
      </c>
      <c r="C21" s="1266">
        <v>13</v>
      </c>
      <c r="D21" s="231">
        <v>13</v>
      </c>
      <c r="E21" s="232"/>
      <c r="F21" s="232"/>
      <c r="G21" s="912">
        <f t="shared" si="0"/>
        <v>13</v>
      </c>
      <c r="H21" s="912">
        <f t="shared" si="1"/>
        <v>13</v>
      </c>
    </row>
    <row r="22" spans="1:8" ht="25.5">
      <c r="A22" s="47" t="s">
        <v>1266</v>
      </c>
      <c r="B22" s="48" t="s">
        <v>37</v>
      </c>
      <c r="C22" s="1266">
        <v>10</v>
      </c>
      <c r="D22" s="231">
        <v>10</v>
      </c>
      <c r="E22" s="232"/>
      <c r="F22" s="232"/>
      <c r="G22" s="912">
        <f t="shared" si="0"/>
        <v>10</v>
      </c>
      <c r="H22" s="912">
        <f t="shared" si="1"/>
        <v>10</v>
      </c>
    </row>
    <row r="23" spans="1:8" ht="25.5">
      <c r="A23" s="47" t="s">
        <v>5348</v>
      </c>
      <c r="B23" s="48" t="s">
        <v>38</v>
      </c>
      <c r="C23" s="1266">
        <v>4</v>
      </c>
      <c r="D23" s="231">
        <v>4</v>
      </c>
      <c r="E23" s="232"/>
      <c r="F23" s="232"/>
      <c r="G23" s="912">
        <f t="shared" si="0"/>
        <v>4</v>
      </c>
      <c r="H23" s="912">
        <f t="shared" si="1"/>
        <v>4</v>
      </c>
    </row>
    <row r="24" spans="1:8" ht="25.5">
      <c r="A24" s="47" t="s">
        <v>1280</v>
      </c>
      <c r="B24" s="48" t="s">
        <v>1281</v>
      </c>
      <c r="C24" s="1266">
        <v>8</v>
      </c>
      <c r="D24" s="231">
        <v>8</v>
      </c>
      <c r="E24" s="232"/>
      <c r="F24" s="232"/>
      <c r="G24" s="912">
        <f t="shared" si="0"/>
        <v>8</v>
      </c>
      <c r="H24" s="912">
        <f t="shared" si="1"/>
        <v>8</v>
      </c>
    </row>
    <row r="25" spans="1:8">
      <c r="A25" s="47" t="s">
        <v>994</v>
      </c>
      <c r="B25" s="48" t="s">
        <v>995</v>
      </c>
      <c r="C25" s="1266">
        <v>357</v>
      </c>
      <c r="D25" s="231">
        <v>357</v>
      </c>
      <c r="E25" s="232"/>
      <c r="F25" s="232"/>
      <c r="G25" s="912">
        <f t="shared" si="0"/>
        <v>357</v>
      </c>
      <c r="H25" s="912">
        <f t="shared" si="1"/>
        <v>357</v>
      </c>
    </row>
    <row r="26" spans="1:8">
      <c r="A26" s="47" t="s">
        <v>5984</v>
      </c>
      <c r="B26" s="48" t="s">
        <v>4009</v>
      </c>
      <c r="C26" s="364">
        <v>1273</v>
      </c>
      <c r="D26" s="364">
        <v>1273</v>
      </c>
      <c r="E26" s="232"/>
      <c r="F26" s="232"/>
      <c r="G26" s="912">
        <f t="shared" si="0"/>
        <v>1273</v>
      </c>
      <c r="H26" s="912">
        <f t="shared" si="1"/>
        <v>1273</v>
      </c>
    </row>
    <row r="27" spans="1:8" ht="25.5">
      <c r="A27" s="47" t="s">
        <v>3071</v>
      </c>
      <c r="B27" s="48" t="s">
        <v>3047</v>
      </c>
      <c r="C27" s="1266">
        <v>3</v>
      </c>
      <c r="D27" s="231">
        <v>3</v>
      </c>
      <c r="E27" s="232"/>
      <c r="F27" s="232"/>
      <c r="G27" s="912">
        <f t="shared" si="0"/>
        <v>3</v>
      </c>
      <c r="H27" s="912">
        <f t="shared" si="1"/>
        <v>3</v>
      </c>
    </row>
    <row r="28" spans="1:8">
      <c r="A28" s="47" t="s">
        <v>3073</v>
      </c>
      <c r="B28" s="48" t="s">
        <v>3074</v>
      </c>
      <c r="C28" s="1266">
        <v>6</v>
      </c>
      <c r="D28" s="231">
        <v>0</v>
      </c>
      <c r="E28" s="232"/>
      <c r="F28" s="232"/>
      <c r="G28" s="912">
        <f t="shared" si="0"/>
        <v>6</v>
      </c>
      <c r="H28" s="912">
        <f t="shared" si="1"/>
        <v>0</v>
      </c>
    </row>
    <row r="29" spans="1:8" ht="25.5">
      <c r="A29" s="47" t="s">
        <v>3077</v>
      </c>
      <c r="B29" s="48" t="s">
        <v>3078</v>
      </c>
      <c r="C29" s="1266">
        <v>14</v>
      </c>
      <c r="D29" s="231">
        <v>14</v>
      </c>
      <c r="E29" s="232"/>
      <c r="F29" s="232"/>
      <c r="G29" s="912">
        <f t="shared" si="0"/>
        <v>14</v>
      </c>
      <c r="H29" s="912">
        <f t="shared" si="1"/>
        <v>14</v>
      </c>
    </row>
    <row r="30" spans="1:8">
      <c r="A30" s="47" t="s">
        <v>3883</v>
      </c>
      <c r="B30" s="48" t="s">
        <v>39</v>
      </c>
      <c r="C30" s="1266">
        <v>4</v>
      </c>
      <c r="D30" s="231">
        <v>4</v>
      </c>
      <c r="E30" s="232"/>
      <c r="F30" s="232"/>
      <c r="G30" s="912">
        <f t="shared" si="0"/>
        <v>4</v>
      </c>
      <c r="H30" s="912">
        <f t="shared" si="1"/>
        <v>4</v>
      </c>
    </row>
    <row r="31" spans="1:8" ht="25.5">
      <c r="A31" s="47" t="s">
        <v>40</v>
      </c>
      <c r="B31" s="48" t="s">
        <v>41</v>
      </c>
      <c r="C31" s="1266">
        <v>95</v>
      </c>
      <c r="D31" s="231">
        <v>95</v>
      </c>
      <c r="E31" s="232"/>
      <c r="F31" s="232"/>
      <c r="G31" s="912">
        <f t="shared" si="0"/>
        <v>95</v>
      </c>
      <c r="H31" s="912">
        <f t="shared" si="1"/>
        <v>95</v>
      </c>
    </row>
    <row r="32" spans="1:8">
      <c r="A32" s="47" t="s">
        <v>1108</v>
      </c>
      <c r="B32" s="48" t="s">
        <v>1109</v>
      </c>
      <c r="C32" s="1266">
        <v>152</v>
      </c>
      <c r="D32" s="231">
        <v>152</v>
      </c>
      <c r="E32" s="232"/>
      <c r="F32" s="232"/>
      <c r="G32" s="912">
        <f t="shared" si="0"/>
        <v>152</v>
      </c>
      <c r="H32" s="912">
        <f t="shared" si="1"/>
        <v>152</v>
      </c>
    </row>
    <row r="33" spans="1:8">
      <c r="A33" s="47" t="s">
        <v>4071</v>
      </c>
      <c r="B33" s="48" t="s">
        <v>1031</v>
      </c>
      <c r="C33" s="1266">
        <v>103</v>
      </c>
      <c r="D33" s="231">
        <v>103</v>
      </c>
      <c r="E33" s="232"/>
      <c r="F33" s="232"/>
      <c r="G33" s="912">
        <f t="shared" si="0"/>
        <v>103</v>
      </c>
      <c r="H33" s="912">
        <f t="shared" si="1"/>
        <v>103</v>
      </c>
    </row>
    <row r="34" spans="1:8" ht="25.5">
      <c r="A34" s="47" t="s">
        <v>5994</v>
      </c>
      <c r="B34" s="48" t="s">
        <v>3869</v>
      </c>
      <c r="C34" s="1266">
        <v>408</v>
      </c>
      <c r="D34" s="231">
        <v>408</v>
      </c>
      <c r="E34" s="232"/>
      <c r="F34" s="232"/>
      <c r="G34" s="912">
        <f t="shared" si="0"/>
        <v>408</v>
      </c>
      <c r="H34" s="912">
        <f t="shared" si="1"/>
        <v>408</v>
      </c>
    </row>
    <row r="35" spans="1:8">
      <c r="A35" s="47" t="s">
        <v>5996</v>
      </c>
      <c r="B35" s="48" t="s">
        <v>4031</v>
      </c>
      <c r="C35" s="1266">
        <v>643</v>
      </c>
      <c r="D35" s="231">
        <v>643</v>
      </c>
      <c r="E35" s="232"/>
      <c r="F35" s="232"/>
      <c r="G35" s="912">
        <f t="shared" si="0"/>
        <v>643</v>
      </c>
      <c r="H35" s="912">
        <f t="shared" si="1"/>
        <v>643</v>
      </c>
    </row>
    <row r="36" spans="1:8">
      <c r="A36" s="47" t="s">
        <v>1032</v>
      </c>
      <c r="B36" s="48" t="s">
        <v>1033</v>
      </c>
      <c r="C36" s="1266">
        <v>40</v>
      </c>
      <c r="D36" s="231">
        <v>40</v>
      </c>
      <c r="E36" s="232"/>
      <c r="F36" s="232"/>
      <c r="G36" s="912">
        <f t="shared" si="0"/>
        <v>40</v>
      </c>
      <c r="H36" s="912">
        <f t="shared" si="1"/>
        <v>40</v>
      </c>
    </row>
    <row r="37" spans="1:8" ht="25.5">
      <c r="A37" s="47" t="s">
        <v>6972</v>
      </c>
      <c r="B37" s="48" t="s">
        <v>42</v>
      </c>
      <c r="C37" s="1266"/>
      <c r="D37" s="231"/>
      <c r="E37" s="232"/>
      <c r="F37" s="232"/>
      <c r="G37" s="912">
        <f t="shared" si="0"/>
        <v>0</v>
      </c>
      <c r="H37" s="912">
        <f t="shared" si="1"/>
        <v>0</v>
      </c>
    </row>
    <row r="38" spans="1:8">
      <c r="A38" s="47" t="s">
        <v>2697</v>
      </c>
      <c r="B38" s="48" t="s">
        <v>2698</v>
      </c>
      <c r="C38" s="1266">
        <v>27</v>
      </c>
      <c r="D38" s="231">
        <v>27</v>
      </c>
      <c r="E38" s="232"/>
      <c r="F38" s="232"/>
      <c r="G38" s="912">
        <f t="shared" si="0"/>
        <v>27</v>
      </c>
      <c r="H38" s="912">
        <f t="shared" si="1"/>
        <v>27</v>
      </c>
    </row>
    <row r="39" spans="1:8">
      <c r="A39" s="47" t="s">
        <v>2699</v>
      </c>
      <c r="B39" s="48" t="s">
        <v>2700</v>
      </c>
      <c r="C39" s="1266">
        <v>61</v>
      </c>
      <c r="D39" s="231">
        <v>61</v>
      </c>
      <c r="E39" s="232"/>
      <c r="F39" s="232"/>
      <c r="G39" s="912">
        <f t="shared" si="0"/>
        <v>61</v>
      </c>
      <c r="H39" s="912">
        <f t="shared" si="1"/>
        <v>61</v>
      </c>
    </row>
    <row r="40" spans="1:8" ht="25.5">
      <c r="A40" s="47" t="s">
        <v>1088</v>
      </c>
      <c r="B40" s="48" t="s">
        <v>1596</v>
      </c>
      <c r="C40" s="1266">
        <v>261</v>
      </c>
      <c r="D40" s="231">
        <v>261</v>
      </c>
      <c r="E40" s="232"/>
      <c r="F40" s="232"/>
      <c r="G40" s="912">
        <f t="shared" si="0"/>
        <v>261</v>
      </c>
      <c r="H40" s="912">
        <f t="shared" si="1"/>
        <v>261</v>
      </c>
    </row>
    <row r="41" spans="1:8" ht="25.5">
      <c r="A41" s="47" t="s">
        <v>2460</v>
      </c>
      <c r="B41" s="48" t="s">
        <v>2461</v>
      </c>
      <c r="C41" s="1266">
        <v>2</v>
      </c>
      <c r="D41" s="231">
        <v>2</v>
      </c>
      <c r="E41" s="232"/>
      <c r="F41" s="232"/>
      <c r="G41" s="912">
        <f t="shared" si="0"/>
        <v>2</v>
      </c>
      <c r="H41" s="912">
        <f t="shared" si="1"/>
        <v>2</v>
      </c>
    </row>
    <row r="42" spans="1:8" ht="25.5">
      <c r="A42" s="47" t="s">
        <v>2710</v>
      </c>
      <c r="B42" s="48" t="s">
        <v>4059</v>
      </c>
      <c r="C42" s="1266">
        <v>12</v>
      </c>
      <c r="D42" s="231">
        <v>12</v>
      </c>
      <c r="E42" s="232"/>
      <c r="F42" s="232"/>
      <c r="G42" s="912">
        <f t="shared" si="0"/>
        <v>12</v>
      </c>
      <c r="H42" s="912">
        <f t="shared" si="1"/>
        <v>12</v>
      </c>
    </row>
    <row r="43" spans="1:8" ht="38.25">
      <c r="A43" s="47" t="s">
        <v>2712</v>
      </c>
      <c r="B43" s="48" t="s">
        <v>991</v>
      </c>
      <c r="C43" s="364">
        <v>1416</v>
      </c>
      <c r="D43" s="364">
        <v>1416</v>
      </c>
      <c r="E43" s="232"/>
      <c r="F43" s="232"/>
      <c r="G43" s="912">
        <f t="shared" si="0"/>
        <v>1416</v>
      </c>
      <c r="H43" s="912">
        <f t="shared" si="1"/>
        <v>1416</v>
      </c>
    </row>
    <row r="44" spans="1:8" ht="25.5">
      <c r="A44" s="47" t="s">
        <v>4422</v>
      </c>
      <c r="B44" s="48" t="s">
        <v>2872</v>
      </c>
      <c r="C44" s="1266">
        <v>161</v>
      </c>
      <c r="D44" s="231">
        <v>161</v>
      </c>
      <c r="E44" s="232"/>
      <c r="F44" s="232"/>
      <c r="G44" s="912">
        <f t="shared" ref="G44:G75" si="2">C44+E44</f>
        <v>161</v>
      </c>
      <c r="H44" s="912">
        <f t="shared" ref="H44:H75" si="3">D44+F44</f>
        <v>161</v>
      </c>
    </row>
    <row r="45" spans="1:8" ht="25.5">
      <c r="A45" s="47" t="s">
        <v>4424</v>
      </c>
      <c r="B45" s="48" t="s">
        <v>4425</v>
      </c>
      <c r="C45" s="364">
        <v>1014</v>
      </c>
      <c r="D45" s="364">
        <v>1014</v>
      </c>
      <c r="E45" s="232"/>
      <c r="F45" s="232"/>
      <c r="G45" s="912">
        <f t="shared" si="2"/>
        <v>1014</v>
      </c>
      <c r="H45" s="912">
        <f t="shared" si="3"/>
        <v>1014</v>
      </c>
    </row>
    <row r="46" spans="1:8" ht="25.5">
      <c r="A46" s="47" t="s">
        <v>2714</v>
      </c>
      <c r="B46" s="48" t="s">
        <v>2715</v>
      </c>
      <c r="C46" s="1266">
        <v>730</v>
      </c>
      <c r="D46" s="231">
        <v>730</v>
      </c>
      <c r="E46" s="232"/>
      <c r="F46" s="232"/>
      <c r="G46" s="912">
        <f t="shared" si="2"/>
        <v>730</v>
      </c>
      <c r="H46" s="912">
        <f t="shared" si="3"/>
        <v>730</v>
      </c>
    </row>
    <row r="47" spans="1:8" ht="25.5">
      <c r="A47" s="47" t="s">
        <v>2716</v>
      </c>
      <c r="B47" s="48" t="s">
        <v>2717</v>
      </c>
      <c r="C47" s="364">
        <v>5405</v>
      </c>
      <c r="D47" s="364">
        <v>5405</v>
      </c>
      <c r="E47" s="232"/>
      <c r="F47" s="232"/>
      <c r="G47" s="912">
        <f t="shared" si="2"/>
        <v>5405</v>
      </c>
      <c r="H47" s="912">
        <f t="shared" si="3"/>
        <v>5405</v>
      </c>
    </row>
    <row r="48" spans="1:8" ht="38.25">
      <c r="A48" s="47" t="s">
        <v>2718</v>
      </c>
      <c r="B48" s="48" t="s">
        <v>2719</v>
      </c>
      <c r="C48" s="364">
        <v>6422</v>
      </c>
      <c r="D48" s="364">
        <v>6422</v>
      </c>
      <c r="E48" s="232"/>
      <c r="F48" s="232"/>
      <c r="G48" s="912">
        <f t="shared" si="2"/>
        <v>6422</v>
      </c>
      <c r="H48" s="912">
        <f t="shared" si="3"/>
        <v>6422</v>
      </c>
    </row>
    <row r="49" spans="1:8" ht="25.5">
      <c r="A49" s="47" t="s">
        <v>4428</v>
      </c>
      <c r="B49" s="48" t="s">
        <v>632</v>
      </c>
      <c r="C49" s="1266">
        <v>203</v>
      </c>
      <c r="D49" s="231">
        <v>203</v>
      </c>
      <c r="E49" s="232"/>
      <c r="F49" s="232"/>
      <c r="G49" s="912">
        <f t="shared" si="2"/>
        <v>203</v>
      </c>
      <c r="H49" s="912">
        <f t="shared" si="3"/>
        <v>203</v>
      </c>
    </row>
    <row r="50" spans="1:8" ht="25.5">
      <c r="A50" s="47" t="s">
        <v>4432</v>
      </c>
      <c r="B50" s="48" t="s">
        <v>992</v>
      </c>
      <c r="C50" s="1266">
        <v>74</v>
      </c>
      <c r="D50" s="231">
        <v>74</v>
      </c>
      <c r="E50" s="232"/>
      <c r="F50" s="232"/>
      <c r="G50" s="912">
        <f t="shared" si="2"/>
        <v>74</v>
      </c>
      <c r="H50" s="912">
        <f t="shared" si="3"/>
        <v>74</v>
      </c>
    </row>
    <row r="51" spans="1:8" ht="25.5">
      <c r="A51" s="47" t="s">
        <v>2720</v>
      </c>
      <c r="B51" s="48" t="s">
        <v>993</v>
      </c>
      <c r="C51" s="1266">
        <v>1</v>
      </c>
      <c r="D51" s="231">
        <v>1</v>
      </c>
      <c r="E51" s="232"/>
      <c r="F51" s="232"/>
      <c r="G51" s="912">
        <f t="shared" si="2"/>
        <v>1</v>
      </c>
      <c r="H51" s="912">
        <f t="shared" si="3"/>
        <v>1</v>
      </c>
    </row>
    <row r="52" spans="1:8" ht="25.5">
      <c r="A52" s="47" t="s">
        <v>4535</v>
      </c>
      <c r="B52" s="48" t="s">
        <v>1023</v>
      </c>
      <c r="C52" s="364">
        <v>1928</v>
      </c>
      <c r="D52" s="364">
        <v>1928</v>
      </c>
      <c r="E52" s="232"/>
      <c r="F52" s="232"/>
      <c r="G52" s="912">
        <f t="shared" si="2"/>
        <v>1928</v>
      </c>
      <c r="H52" s="912">
        <f t="shared" si="3"/>
        <v>1928</v>
      </c>
    </row>
    <row r="53" spans="1:8" ht="38.25">
      <c r="A53" s="47" t="s">
        <v>2309</v>
      </c>
      <c r="B53" s="48" t="s">
        <v>201</v>
      </c>
      <c r="C53" s="1266">
        <v>375</v>
      </c>
      <c r="D53" s="231">
        <v>375</v>
      </c>
      <c r="E53" s="232"/>
      <c r="F53" s="232"/>
      <c r="G53" s="912">
        <f t="shared" si="2"/>
        <v>375</v>
      </c>
      <c r="H53" s="912">
        <f t="shared" si="3"/>
        <v>375</v>
      </c>
    </row>
    <row r="54" spans="1:8">
      <c r="A54" s="47" t="s">
        <v>1372</v>
      </c>
      <c r="B54" s="329" t="s">
        <v>1373</v>
      </c>
      <c r="C54" s="1266"/>
      <c r="D54" s="231"/>
      <c r="E54" s="232"/>
      <c r="F54" s="232"/>
      <c r="G54" s="912">
        <f t="shared" si="2"/>
        <v>0</v>
      </c>
      <c r="H54" s="912">
        <f t="shared" si="3"/>
        <v>0</v>
      </c>
    </row>
    <row r="55" spans="1:8" ht="25.5">
      <c r="A55" s="47" t="s">
        <v>2462</v>
      </c>
      <c r="B55" s="329" t="s">
        <v>43</v>
      </c>
      <c r="C55" s="1266">
        <v>2</v>
      </c>
      <c r="D55" s="231">
        <v>2</v>
      </c>
      <c r="E55" s="232"/>
      <c r="F55" s="232"/>
      <c r="G55" s="912">
        <f t="shared" si="2"/>
        <v>2</v>
      </c>
      <c r="H55" s="912">
        <f t="shared" si="3"/>
        <v>2</v>
      </c>
    </row>
    <row r="56" spans="1:8" ht="25.5">
      <c r="A56" s="47" t="s">
        <v>605</v>
      </c>
      <c r="B56" s="329" t="s">
        <v>44</v>
      </c>
      <c r="C56" s="1266">
        <v>8</v>
      </c>
      <c r="D56" s="231">
        <v>8</v>
      </c>
      <c r="E56" s="232"/>
      <c r="F56" s="232"/>
      <c r="G56" s="912">
        <f t="shared" si="2"/>
        <v>8</v>
      </c>
      <c r="H56" s="912">
        <f t="shared" si="3"/>
        <v>8</v>
      </c>
    </row>
    <row r="57" spans="1:8" ht="25.5">
      <c r="A57" s="47" t="s">
        <v>592</v>
      </c>
      <c r="B57" s="329" t="s">
        <v>593</v>
      </c>
      <c r="C57" s="1266">
        <v>50</v>
      </c>
      <c r="D57" s="231">
        <v>50</v>
      </c>
      <c r="E57" s="232"/>
      <c r="F57" s="232"/>
      <c r="G57" s="912">
        <f t="shared" si="2"/>
        <v>50</v>
      </c>
      <c r="H57" s="912">
        <f t="shared" si="3"/>
        <v>50</v>
      </c>
    </row>
    <row r="58" spans="1:8" ht="25.5">
      <c r="A58" s="47" t="s">
        <v>1404</v>
      </c>
      <c r="B58" s="329" t="s">
        <v>45</v>
      </c>
      <c r="C58" s="1266">
        <v>1</v>
      </c>
      <c r="D58" s="231">
        <v>1</v>
      </c>
      <c r="E58" s="232"/>
      <c r="F58" s="232"/>
      <c r="G58" s="912">
        <f t="shared" si="2"/>
        <v>1</v>
      </c>
      <c r="H58" s="912">
        <f t="shared" si="3"/>
        <v>1</v>
      </c>
    </row>
    <row r="59" spans="1:8" ht="25.5">
      <c r="A59" s="47" t="s">
        <v>3557</v>
      </c>
      <c r="B59" s="329" t="s">
        <v>46</v>
      </c>
      <c r="C59" s="1266"/>
      <c r="D59" s="231"/>
      <c r="E59" s="232"/>
      <c r="F59" s="232"/>
      <c r="G59" s="912">
        <f t="shared" si="2"/>
        <v>0</v>
      </c>
      <c r="H59" s="912">
        <f t="shared" si="3"/>
        <v>0</v>
      </c>
    </row>
    <row r="60" spans="1:8">
      <c r="A60" s="47" t="s">
        <v>1348</v>
      </c>
      <c r="B60" s="329" t="s">
        <v>47</v>
      </c>
      <c r="C60" s="1266">
        <v>7</v>
      </c>
      <c r="D60" s="231">
        <v>7</v>
      </c>
      <c r="E60" s="232"/>
      <c r="F60" s="232"/>
      <c r="G60" s="912">
        <f t="shared" si="2"/>
        <v>7</v>
      </c>
      <c r="H60" s="912">
        <f t="shared" si="3"/>
        <v>7</v>
      </c>
    </row>
    <row r="61" spans="1:8">
      <c r="A61" s="47" t="s">
        <v>2450</v>
      </c>
      <c r="B61" s="329" t="s">
        <v>48</v>
      </c>
      <c r="C61" s="1266">
        <v>1</v>
      </c>
      <c r="D61" s="231">
        <v>1</v>
      </c>
      <c r="E61" s="232"/>
      <c r="F61" s="232"/>
      <c r="G61" s="912">
        <f t="shared" si="2"/>
        <v>1</v>
      </c>
      <c r="H61" s="912">
        <f t="shared" si="3"/>
        <v>1</v>
      </c>
    </row>
    <row r="62" spans="1:8" ht="25.5">
      <c r="A62" s="47" t="s">
        <v>4049</v>
      </c>
      <c r="B62" s="329" t="s">
        <v>4060</v>
      </c>
      <c r="C62" s="1266">
        <v>16</v>
      </c>
      <c r="D62" s="231">
        <v>16</v>
      </c>
      <c r="E62" s="232"/>
      <c r="F62" s="232"/>
      <c r="G62" s="912">
        <f t="shared" si="2"/>
        <v>16</v>
      </c>
      <c r="H62" s="912">
        <f t="shared" si="3"/>
        <v>16</v>
      </c>
    </row>
    <row r="63" spans="1:8" ht="25.5">
      <c r="A63" s="47" t="s">
        <v>4420</v>
      </c>
      <c r="B63" s="48" t="s">
        <v>3924</v>
      </c>
      <c r="C63" s="1266"/>
      <c r="D63" s="231"/>
      <c r="E63" s="232"/>
      <c r="F63" s="232"/>
      <c r="G63" s="912">
        <f t="shared" si="2"/>
        <v>0</v>
      </c>
      <c r="H63" s="912">
        <f t="shared" si="3"/>
        <v>0</v>
      </c>
    </row>
    <row r="64" spans="1:8" ht="38.25">
      <c r="A64" s="47" t="s">
        <v>1001</v>
      </c>
      <c r="B64" s="48" t="s">
        <v>49</v>
      </c>
      <c r="C64" s="1266">
        <v>104</v>
      </c>
      <c r="D64" s="231">
        <v>104</v>
      </c>
      <c r="E64" s="232"/>
      <c r="F64" s="232"/>
      <c r="G64" s="912">
        <f t="shared" si="2"/>
        <v>104</v>
      </c>
      <c r="H64" s="912">
        <f t="shared" si="3"/>
        <v>104</v>
      </c>
    </row>
    <row r="65" spans="1:9" ht="38.25">
      <c r="A65" s="47" t="s">
        <v>4537</v>
      </c>
      <c r="B65" s="329" t="s">
        <v>50</v>
      </c>
      <c r="C65" s="1266"/>
      <c r="D65" s="231"/>
      <c r="E65" s="232"/>
      <c r="F65" s="232"/>
      <c r="G65" s="912">
        <f t="shared" si="2"/>
        <v>0</v>
      </c>
      <c r="H65" s="912">
        <f t="shared" si="3"/>
        <v>0</v>
      </c>
      <c r="I65" s="9"/>
    </row>
    <row r="66" spans="1:9">
      <c r="A66" s="47" t="s">
        <v>2722</v>
      </c>
      <c r="B66" s="329" t="s">
        <v>2723</v>
      </c>
      <c r="C66" s="1266"/>
      <c r="D66" s="231"/>
      <c r="E66" s="232"/>
      <c r="F66" s="232"/>
      <c r="G66" s="912">
        <f t="shared" si="2"/>
        <v>0</v>
      </c>
      <c r="H66" s="912">
        <f t="shared" si="3"/>
        <v>0</v>
      </c>
    </row>
    <row r="67" spans="1:9">
      <c r="A67" s="47" t="s">
        <v>2705</v>
      </c>
      <c r="B67" s="329" t="s">
        <v>51</v>
      </c>
      <c r="C67" s="1266"/>
      <c r="D67" s="231"/>
      <c r="E67" s="232"/>
      <c r="F67" s="232"/>
      <c r="G67" s="912">
        <f t="shared" si="2"/>
        <v>0</v>
      </c>
      <c r="H67" s="912">
        <f t="shared" si="3"/>
        <v>0</v>
      </c>
    </row>
    <row r="68" spans="1:9">
      <c r="A68" s="47" t="s">
        <v>3075</v>
      </c>
      <c r="B68" s="329" t="s">
        <v>3076</v>
      </c>
      <c r="C68" s="1266">
        <v>5</v>
      </c>
      <c r="D68" s="231">
        <v>0</v>
      </c>
      <c r="E68" s="232"/>
      <c r="F68" s="232"/>
      <c r="G68" s="912">
        <f t="shared" si="2"/>
        <v>5</v>
      </c>
      <c r="H68" s="912">
        <f t="shared" si="3"/>
        <v>0</v>
      </c>
    </row>
    <row r="69" spans="1:9" ht="25.5">
      <c r="A69" s="47" t="s">
        <v>52</v>
      </c>
      <c r="B69" s="329" t="s">
        <v>3001</v>
      </c>
      <c r="C69" s="1266"/>
      <c r="D69" s="231"/>
      <c r="E69" s="232"/>
      <c r="F69" s="232"/>
      <c r="G69" s="912">
        <f t="shared" si="2"/>
        <v>0</v>
      </c>
      <c r="H69" s="912">
        <f t="shared" si="3"/>
        <v>0</v>
      </c>
    </row>
    <row r="70" spans="1:9">
      <c r="A70" s="47" t="s">
        <v>53</v>
      </c>
      <c r="B70" s="329" t="s">
        <v>54</v>
      </c>
      <c r="C70" s="1266">
        <v>2</v>
      </c>
      <c r="D70" s="231">
        <v>2</v>
      </c>
      <c r="E70" s="232"/>
      <c r="F70" s="232"/>
      <c r="G70" s="912">
        <f t="shared" si="2"/>
        <v>2</v>
      </c>
      <c r="H70" s="912">
        <f t="shared" si="3"/>
        <v>2</v>
      </c>
    </row>
    <row r="71" spans="1:9">
      <c r="A71" s="47" t="s">
        <v>55</v>
      </c>
      <c r="B71" s="329" t="s">
        <v>56</v>
      </c>
      <c r="C71" s="1266"/>
      <c r="D71" s="231"/>
      <c r="E71" s="232"/>
      <c r="F71" s="232"/>
      <c r="G71" s="912">
        <f t="shared" si="2"/>
        <v>0</v>
      </c>
      <c r="H71" s="912">
        <f t="shared" si="3"/>
        <v>0</v>
      </c>
    </row>
    <row r="72" spans="1:9">
      <c r="A72" s="47" t="s">
        <v>3847</v>
      </c>
      <c r="B72" s="329" t="s">
        <v>3848</v>
      </c>
      <c r="C72" s="1266"/>
      <c r="D72" s="231"/>
      <c r="E72" s="232"/>
      <c r="F72" s="232"/>
      <c r="G72" s="912">
        <f t="shared" si="2"/>
        <v>0</v>
      </c>
      <c r="H72" s="912">
        <f t="shared" si="3"/>
        <v>0</v>
      </c>
    </row>
    <row r="73" spans="1:9">
      <c r="A73" s="47" t="s">
        <v>1342</v>
      </c>
      <c r="B73" s="329" t="s">
        <v>1343</v>
      </c>
      <c r="C73" s="1266">
        <v>3</v>
      </c>
      <c r="D73" s="231">
        <v>0</v>
      </c>
      <c r="E73" s="232"/>
      <c r="F73" s="232"/>
      <c r="G73" s="912">
        <f t="shared" si="2"/>
        <v>3</v>
      </c>
      <c r="H73" s="912">
        <f t="shared" si="3"/>
        <v>0</v>
      </c>
    </row>
    <row r="74" spans="1:9">
      <c r="A74" s="47" t="s">
        <v>3165</v>
      </c>
      <c r="B74" s="329" t="s">
        <v>3166</v>
      </c>
      <c r="C74" s="1266">
        <v>1</v>
      </c>
      <c r="D74" s="231">
        <v>1</v>
      </c>
      <c r="E74" s="232"/>
      <c r="F74" s="232"/>
      <c r="G74" s="912">
        <f t="shared" si="2"/>
        <v>1</v>
      </c>
      <c r="H74" s="912">
        <f t="shared" si="3"/>
        <v>1</v>
      </c>
    </row>
    <row r="75" spans="1:9">
      <c r="A75" s="47" t="s">
        <v>1390</v>
      </c>
      <c r="B75" s="329" t="s">
        <v>1389</v>
      </c>
      <c r="C75" s="1266">
        <v>2</v>
      </c>
      <c r="D75" s="231">
        <v>2</v>
      </c>
      <c r="E75" s="232"/>
      <c r="F75" s="232"/>
      <c r="G75" s="912">
        <f t="shared" si="2"/>
        <v>2</v>
      </c>
      <c r="H75" s="912">
        <f t="shared" si="3"/>
        <v>2</v>
      </c>
    </row>
    <row r="76" spans="1:9">
      <c r="A76" s="47" t="s">
        <v>3084</v>
      </c>
      <c r="B76" s="329" t="s">
        <v>3085</v>
      </c>
      <c r="C76" s="1266"/>
      <c r="D76" s="231"/>
      <c r="E76" s="232"/>
      <c r="F76" s="232"/>
      <c r="G76" s="912">
        <f t="shared" ref="G76:G112" si="4">C76+E76</f>
        <v>0</v>
      </c>
      <c r="H76" s="912">
        <f t="shared" ref="H76:H112" si="5">D76+F76</f>
        <v>0</v>
      </c>
    </row>
    <row r="77" spans="1:9">
      <c r="A77" s="47" t="s">
        <v>1809</v>
      </c>
      <c r="B77" s="329" t="s">
        <v>1810</v>
      </c>
      <c r="C77" s="1266"/>
      <c r="D77" s="231"/>
      <c r="E77" s="232"/>
      <c r="F77" s="232"/>
      <c r="G77" s="912">
        <f t="shared" si="4"/>
        <v>0</v>
      </c>
      <c r="H77" s="912">
        <f t="shared" si="5"/>
        <v>0</v>
      </c>
    </row>
    <row r="78" spans="1:9" ht="25.5">
      <c r="A78" s="47" t="s">
        <v>27</v>
      </c>
      <c r="B78" s="329" t="s">
        <v>3002</v>
      </c>
      <c r="C78" s="1266"/>
      <c r="D78" s="231"/>
      <c r="E78" s="232"/>
      <c r="F78" s="232"/>
      <c r="G78" s="912">
        <f t="shared" si="4"/>
        <v>0</v>
      </c>
      <c r="H78" s="912">
        <f t="shared" si="5"/>
        <v>0</v>
      </c>
    </row>
    <row r="79" spans="1:9">
      <c r="A79" s="47" t="s">
        <v>1027</v>
      </c>
      <c r="B79" s="329" t="s">
        <v>3048</v>
      </c>
      <c r="C79" s="1266">
        <v>1</v>
      </c>
      <c r="D79" s="231">
        <v>0</v>
      </c>
      <c r="E79" s="232"/>
      <c r="F79" s="232"/>
      <c r="G79" s="912">
        <f t="shared" si="4"/>
        <v>1</v>
      </c>
      <c r="H79" s="912">
        <f t="shared" si="5"/>
        <v>0</v>
      </c>
    </row>
    <row r="80" spans="1:9">
      <c r="A80" s="47" t="s">
        <v>1260</v>
      </c>
      <c r="B80" s="329" t="s">
        <v>1261</v>
      </c>
      <c r="C80" s="1266">
        <v>1</v>
      </c>
      <c r="D80" s="231">
        <v>1</v>
      </c>
      <c r="E80" s="232"/>
      <c r="F80" s="232"/>
      <c r="G80" s="912">
        <f t="shared" si="4"/>
        <v>1</v>
      </c>
      <c r="H80" s="912">
        <f t="shared" si="5"/>
        <v>1</v>
      </c>
    </row>
    <row r="81" spans="1:8">
      <c r="A81" s="47" t="s">
        <v>1008</v>
      </c>
      <c r="B81" s="329" t="s">
        <v>4441</v>
      </c>
      <c r="C81" s="1266">
        <v>3</v>
      </c>
      <c r="D81" s="231">
        <v>3</v>
      </c>
      <c r="E81" s="232"/>
      <c r="F81" s="232"/>
      <c r="G81" s="912">
        <f t="shared" si="4"/>
        <v>3</v>
      </c>
      <c r="H81" s="912">
        <f t="shared" si="5"/>
        <v>3</v>
      </c>
    </row>
    <row r="82" spans="1:8">
      <c r="A82" s="47" t="s">
        <v>4426</v>
      </c>
      <c r="B82" s="329" t="s">
        <v>4442</v>
      </c>
      <c r="C82" s="1266">
        <v>54</v>
      </c>
      <c r="D82" s="231">
        <v>54</v>
      </c>
      <c r="E82" s="232"/>
      <c r="F82" s="232"/>
      <c r="G82" s="912">
        <f t="shared" si="4"/>
        <v>54</v>
      </c>
      <c r="H82" s="912">
        <f t="shared" si="5"/>
        <v>54</v>
      </c>
    </row>
    <row r="83" spans="1:8" ht="25.5">
      <c r="A83" s="47" t="s">
        <v>4036</v>
      </c>
      <c r="B83" s="329" t="s">
        <v>4919</v>
      </c>
      <c r="C83" s="1266"/>
      <c r="D83" s="231"/>
      <c r="E83" s="232"/>
      <c r="F83" s="232"/>
      <c r="G83" s="912">
        <f t="shared" si="4"/>
        <v>0</v>
      </c>
      <c r="H83" s="912">
        <f t="shared" si="5"/>
        <v>0</v>
      </c>
    </row>
    <row r="84" spans="1:8" ht="25.5">
      <c r="A84" s="47" t="s">
        <v>4920</v>
      </c>
      <c r="B84" s="329" t="s">
        <v>5005</v>
      </c>
      <c r="C84" s="1266">
        <v>1</v>
      </c>
      <c r="D84" s="231">
        <v>1</v>
      </c>
      <c r="E84" s="232"/>
      <c r="F84" s="232"/>
      <c r="G84" s="912">
        <f t="shared" si="4"/>
        <v>1</v>
      </c>
      <c r="H84" s="912">
        <f t="shared" si="5"/>
        <v>1</v>
      </c>
    </row>
    <row r="85" spans="1:8" ht="25.5">
      <c r="A85" s="47" t="s">
        <v>3915</v>
      </c>
      <c r="B85" s="329" t="s">
        <v>3485</v>
      </c>
      <c r="C85" s="1266"/>
      <c r="D85" s="231"/>
      <c r="E85" s="232"/>
      <c r="F85" s="232"/>
      <c r="G85" s="912">
        <f t="shared" si="4"/>
        <v>0</v>
      </c>
      <c r="H85" s="912">
        <f t="shared" si="5"/>
        <v>0</v>
      </c>
    </row>
    <row r="86" spans="1:8">
      <c r="A86" s="47" t="s">
        <v>6006</v>
      </c>
      <c r="B86" s="329" t="s">
        <v>4921</v>
      </c>
      <c r="C86" s="1266"/>
      <c r="D86" s="231"/>
      <c r="E86" s="232"/>
      <c r="F86" s="232"/>
      <c r="G86" s="912">
        <f t="shared" si="4"/>
        <v>0</v>
      </c>
      <c r="H86" s="912">
        <f t="shared" si="5"/>
        <v>0</v>
      </c>
    </row>
    <row r="87" spans="1:8">
      <c r="A87" s="47" t="s">
        <v>3097</v>
      </c>
      <c r="B87" s="329" t="s">
        <v>4922</v>
      </c>
      <c r="C87" s="1266"/>
      <c r="D87" s="231"/>
      <c r="E87" s="232"/>
      <c r="F87" s="232"/>
      <c r="G87" s="912">
        <f t="shared" si="4"/>
        <v>0</v>
      </c>
      <c r="H87" s="912">
        <f t="shared" si="5"/>
        <v>0</v>
      </c>
    </row>
    <row r="88" spans="1:8" ht="25.5">
      <c r="A88" s="47" t="s">
        <v>1276</v>
      </c>
      <c r="B88" s="329" t="s">
        <v>1277</v>
      </c>
      <c r="C88" s="1266">
        <v>1</v>
      </c>
      <c r="D88" s="231">
        <v>0</v>
      </c>
      <c r="E88" s="232"/>
      <c r="F88" s="232"/>
      <c r="G88" s="912">
        <f t="shared" si="4"/>
        <v>1</v>
      </c>
      <c r="H88" s="912">
        <f t="shared" si="5"/>
        <v>0</v>
      </c>
    </row>
    <row r="89" spans="1:8">
      <c r="A89" s="47" t="s">
        <v>5998</v>
      </c>
      <c r="B89" s="329" t="s">
        <v>5999</v>
      </c>
      <c r="C89" s="1266">
        <v>27</v>
      </c>
      <c r="D89" s="231">
        <v>27</v>
      </c>
      <c r="E89" s="232"/>
      <c r="F89" s="232"/>
      <c r="G89" s="912">
        <f t="shared" si="4"/>
        <v>27</v>
      </c>
      <c r="H89" s="912">
        <f t="shared" si="5"/>
        <v>27</v>
      </c>
    </row>
    <row r="90" spans="1:8" ht="25.5">
      <c r="A90" s="47" t="s">
        <v>2458</v>
      </c>
      <c r="B90" s="329" t="s">
        <v>4649</v>
      </c>
      <c r="C90" s="1266"/>
      <c r="D90" s="883"/>
      <c r="E90" s="232"/>
      <c r="F90" s="232"/>
      <c r="G90" s="912">
        <f t="shared" si="4"/>
        <v>0</v>
      </c>
      <c r="H90" s="912">
        <f t="shared" si="5"/>
        <v>0</v>
      </c>
    </row>
    <row r="91" spans="1:8" ht="25.5">
      <c r="A91" s="47" t="s">
        <v>1278</v>
      </c>
      <c r="B91" s="329" t="s">
        <v>4518</v>
      </c>
      <c r="C91" s="1266">
        <v>5</v>
      </c>
      <c r="D91" s="883">
        <v>5</v>
      </c>
      <c r="E91" s="232"/>
      <c r="F91" s="232"/>
      <c r="G91" s="912">
        <f t="shared" si="4"/>
        <v>5</v>
      </c>
      <c r="H91" s="912">
        <f t="shared" si="5"/>
        <v>5</v>
      </c>
    </row>
    <row r="92" spans="1:8">
      <c r="A92" s="47" t="s">
        <v>3015</v>
      </c>
      <c r="B92" s="329" t="s">
        <v>3016</v>
      </c>
      <c r="C92" s="1266">
        <v>1</v>
      </c>
      <c r="D92" s="883">
        <v>1</v>
      </c>
      <c r="E92" s="232"/>
      <c r="F92" s="232"/>
      <c r="G92" s="912">
        <f t="shared" si="4"/>
        <v>1</v>
      </c>
      <c r="H92" s="912">
        <f t="shared" si="5"/>
        <v>1</v>
      </c>
    </row>
    <row r="93" spans="1:8" ht="25.5">
      <c r="A93" s="341" t="s">
        <v>3114</v>
      </c>
      <c r="B93" s="234" t="s">
        <v>6684</v>
      </c>
      <c r="C93" s="1196"/>
      <c r="D93" s="889"/>
      <c r="E93" s="164"/>
      <c r="F93" s="164"/>
      <c r="G93" s="912">
        <f t="shared" si="4"/>
        <v>0</v>
      </c>
      <c r="H93" s="912">
        <f t="shared" si="5"/>
        <v>0</v>
      </c>
    </row>
    <row r="94" spans="1:8" ht="15">
      <c r="A94" s="341" t="s">
        <v>3194</v>
      </c>
      <c r="B94" s="234" t="s">
        <v>6685</v>
      </c>
      <c r="C94" s="1196"/>
      <c r="D94" s="889"/>
      <c r="E94" s="164"/>
      <c r="F94" s="164"/>
      <c r="G94" s="912">
        <f t="shared" si="4"/>
        <v>0</v>
      </c>
      <c r="H94" s="912">
        <f t="shared" si="5"/>
        <v>0</v>
      </c>
    </row>
    <row r="95" spans="1:8">
      <c r="A95" s="47" t="s">
        <v>6723</v>
      </c>
      <c r="B95" s="329" t="s">
        <v>6724</v>
      </c>
      <c r="C95" s="1266">
        <v>2</v>
      </c>
      <c r="D95" s="892">
        <v>2</v>
      </c>
      <c r="E95" s="232"/>
      <c r="F95" s="232"/>
      <c r="G95" s="912">
        <f t="shared" si="4"/>
        <v>2</v>
      </c>
      <c r="H95" s="912">
        <f t="shared" si="5"/>
        <v>2</v>
      </c>
    </row>
    <row r="96" spans="1:8" ht="25.5">
      <c r="A96" s="47" t="s">
        <v>7123</v>
      </c>
      <c r="B96" s="329" t="s">
        <v>7124</v>
      </c>
      <c r="C96" s="1266">
        <v>1</v>
      </c>
      <c r="D96" s="1078">
        <v>1</v>
      </c>
      <c r="E96" s="232"/>
      <c r="F96" s="232"/>
      <c r="G96" s="1077">
        <f t="shared" si="4"/>
        <v>1</v>
      </c>
      <c r="H96" s="1077">
        <f t="shared" si="5"/>
        <v>1</v>
      </c>
    </row>
    <row r="97" spans="1:8">
      <c r="A97" s="47" t="s">
        <v>1159</v>
      </c>
      <c r="B97" s="329" t="s">
        <v>1160</v>
      </c>
      <c r="C97" s="1266">
        <v>1</v>
      </c>
      <c r="D97" s="1078">
        <v>1</v>
      </c>
      <c r="E97" s="232"/>
      <c r="F97" s="232"/>
      <c r="G97" s="1077">
        <f t="shared" si="4"/>
        <v>1</v>
      </c>
      <c r="H97" s="1077">
        <f t="shared" si="5"/>
        <v>1</v>
      </c>
    </row>
    <row r="98" spans="1:8" ht="25.5">
      <c r="A98" s="47" t="s">
        <v>3561</v>
      </c>
      <c r="B98" s="329" t="s">
        <v>3562</v>
      </c>
      <c r="C98" s="1266">
        <v>1</v>
      </c>
      <c r="D98" s="1078">
        <v>1</v>
      </c>
      <c r="E98" s="232"/>
      <c r="F98" s="232"/>
      <c r="G98" s="1077">
        <f t="shared" si="4"/>
        <v>1</v>
      </c>
      <c r="H98" s="1077">
        <f t="shared" si="5"/>
        <v>1</v>
      </c>
    </row>
    <row r="99" spans="1:8">
      <c r="A99" s="47" t="s">
        <v>1388</v>
      </c>
      <c r="B99" s="329" t="s">
        <v>7125</v>
      </c>
      <c r="C99" s="1266">
        <v>1</v>
      </c>
      <c r="D99" s="1078">
        <v>1</v>
      </c>
      <c r="E99" s="232"/>
      <c r="F99" s="232"/>
      <c r="G99" s="1077">
        <f t="shared" si="4"/>
        <v>1</v>
      </c>
      <c r="H99" s="1077">
        <f t="shared" si="5"/>
        <v>1</v>
      </c>
    </row>
    <row r="100" spans="1:8">
      <c r="A100" s="47" t="s">
        <v>3877</v>
      </c>
      <c r="B100" s="329" t="s">
        <v>3878</v>
      </c>
      <c r="C100" s="1266">
        <v>1</v>
      </c>
      <c r="D100" s="1078">
        <v>0</v>
      </c>
      <c r="E100" s="232"/>
      <c r="F100" s="232"/>
      <c r="G100" s="1077">
        <f t="shared" si="4"/>
        <v>1</v>
      </c>
      <c r="H100" s="1077">
        <f t="shared" si="5"/>
        <v>0</v>
      </c>
    </row>
    <row r="101" spans="1:8">
      <c r="A101" s="47" t="s">
        <v>4413</v>
      </c>
      <c r="B101" s="329" t="s">
        <v>7126</v>
      </c>
      <c r="C101" s="1266">
        <v>22</v>
      </c>
      <c r="D101" s="1078">
        <v>22</v>
      </c>
      <c r="E101" s="232"/>
      <c r="F101" s="232"/>
      <c r="G101" s="1077">
        <f t="shared" si="4"/>
        <v>22</v>
      </c>
      <c r="H101" s="1077">
        <f t="shared" si="5"/>
        <v>22</v>
      </c>
    </row>
    <row r="102" spans="1:8">
      <c r="A102" s="47" t="s">
        <v>2697</v>
      </c>
      <c r="B102" s="329" t="s">
        <v>7127</v>
      </c>
      <c r="C102" s="1266"/>
      <c r="D102" s="1078"/>
      <c r="E102" s="232"/>
      <c r="F102" s="232"/>
      <c r="G102" s="1077">
        <f t="shared" si="4"/>
        <v>0</v>
      </c>
      <c r="H102" s="1077">
        <f t="shared" si="5"/>
        <v>0</v>
      </c>
    </row>
    <row r="103" spans="1:8">
      <c r="A103" s="47" t="s">
        <v>1386</v>
      </c>
      <c r="B103" s="329" t="s">
        <v>7428</v>
      </c>
      <c r="C103" s="1266">
        <v>1</v>
      </c>
      <c r="D103" s="1139">
        <v>1</v>
      </c>
      <c r="E103" s="232"/>
      <c r="F103" s="232"/>
      <c r="G103" s="1138">
        <f t="shared" si="4"/>
        <v>1</v>
      </c>
      <c r="H103" s="1138">
        <f t="shared" si="5"/>
        <v>1</v>
      </c>
    </row>
    <row r="104" spans="1:8">
      <c r="A104" s="47" t="s">
        <v>3895</v>
      </c>
      <c r="B104" s="329" t="s">
        <v>3896</v>
      </c>
      <c r="C104" s="1266">
        <v>3</v>
      </c>
      <c r="D104" s="1139">
        <v>3</v>
      </c>
      <c r="E104" s="232"/>
      <c r="F104" s="232"/>
      <c r="G104" s="1138">
        <f t="shared" si="4"/>
        <v>3</v>
      </c>
      <c r="H104" s="1138">
        <f t="shared" si="5"/>
        <v>3</v>
      </c>
    </row>
    <row r="105" spans="1:8">
      <c r="A105" s="47" t="s">
        <v>5980</v>
      </c>
      <c r="B105" s="329" t="s">
        <v>5981</v>
      </c>
      <c r="C105" s="1266">
        <v>1</v>
      </c>
      <c r="D105" s="1169">
        <v>1</v>
      </c>
      <c r="E105" s="232"/>
      <c r="F105" s="232"/>
      <c r="G105" s="1168">
        <f t="shared" si="4"/>
        <v>1</v>
      </c>
      <c r="H105" s="1168">
        <f t="shared" si="5"/>
        <v>1</v>
      </c>
    </row>
    <row r="106" spans="1:8" ht="25.5">
      <c r="A106" s="47" t="s">
        <v>3946</v>
      </c>
      <c r="B106" s="329" t="s">
        <v>6048</v>
      </c>
      <c r="C106" s="1266">
        <v>2</v>
      </c>
      <c r="D106" s="1169">
        <v>2</v>
      </c>
      <c r="E106" s="232"/>
      <c r="F106" s="232"/>
      <c r="G106" s="1168">
        <f t="shared" si="4"/>
        <v>2</v>
      </c>
      <c r="H106" s="1168">
        <f t="shared" si="5"/>
        <v>2</v>
      </c>
    </row>
    <row r="107" spans="1:8">
      <c r="A107" s="47" t="s">
        <v>3088</v>
      </c>
      <c r="B107" s="329" t="s">
        <v>3089</v>
      </c>
      <c r="C107" s="1266">
        <v>2</v>
      </c>
      <c r="D107" s="1169">
        <v>0</v>
      </c>
      <c r="E107" s="232"/>
      <c r="F107" s="232"/>
      <c r="G107" s="1168">
        <f t="shared" si="4"/>
        <v>2</v>
      </c>
      <c r="H107" s="1168">
        <f t="shared" si="5"/>
        <v>0</v>
      </c>
    </row>
    <row r="108" spans="1:8" ht="25.5">
      <c r="A108" s="47" t="s">
        <v>7615</v>
      </c>
      <c r="B108" s="329" t="s">
        <v>7616</v>
      </c>
      <c r="C108" s="1266">
        <v>1</v>
      </c>
      <c r="D108" s="1169">
        <v>1</v>
      </c>
      <c r="E108" s="232"/>
      <c r="F108" s="232"/>
      <c r="G108" s="1168">
        <f t="shared" si="4"/>
        <v>1</v>
      </c>
      <c r="H108" s="1168">
        <f t="shared" si="5"/>
        <v>1</v>
      </c>
    </row>
    <row r="109" spans="1:8">
      <c r="A109" s="47"/>
      <c r="B109" s="329"/>
      <c r="C109" s="1266"/>
      <c r="D109" s="1169"/>
      <c r="E109" s="232"/>
      <c r="F109" s="232"/>
      <c r="G109" s="1168">
        <f t="shared" si="4"/>
        <v>0</v>
      </c>
      <c r="H109" s="1168">
        <f t="shared" si="5"/>
        <v>0</v>
      </c>
    </row>
    <row r="110" spans="1:8">
      <c r="A110" s="47"/>
      <c r="B110" s="329"/>
      <c r="C110" s="1266"/>
      <c r="D110" s="1169"/>
      <c r="E110" s="232"/>
      <c r="F110" s="232"/>
      <c r="G110" s="1168">
        <f t="shared" si="4"/>
        <v>0</v>
      </c>
      <c r="H110" s="1168">
        <f t="shared" si="5"/>
        <v>0</v>
      </c>
    </row>
    <row r="111" spans="1:8" ht="16.5" customHeight="1">
      <c r="A111" s="47"/>
      <c r="B111" s="329"/>
      <c r="C111" s="1266"/>
      <c r="D111" s="231"/>
      <c r="E111" s="232"/>
      <c r="F111" s="232"/>
      <c r="G111" s="912">
        <f t="shared" si="4"/>
        <v>0</v>
      </c>
      <c r="H111" s="912">
        <f t="shared" si="5"/>
        <v>0</v>
      </c>
    </row>
    <row r="112" spans="1:8" ht="21" customHeight="1">
      <c r="A112" s="1505" t="s">
        <v>923</v>
      </c>
      <c r="B112" s="1506"/>
      <c r="C112" s="1104">
        <f>SUM(C12:C111)</f>
        <v>35344</v>
      </c>
      <c r="D112" s="336">
        <f>SUM(D12:D111)</f>
        <v>35325</v>
      </c>
      <c r="E112" s="336">
        <f>SUM(E12:E111)</f>
        <v>0</v>
      </c>
      <c r="F112" s="336">
        <f>SUM(F12:F111)</f>
        <v>0</v>
      </c>
      <c r="G112" s="912">
        <f t="shared" si="4"/>
        <v>35344</v>
      </c>
      <c r="H112" s="912">
        <f t="shared" si="5"/>
        <v>35325</v>
      </c>
    </row>
    <row r="113" spans="1:8" ht="10.5" customHeight="1">
      <c r="A113" s="342" t="s">
        <v>3975</v>
      </c>
      <c r="B113" s="343"/>
      <c r="C113" s="1430"/>
      <c r="D113" s="1430"/>
      <c r="E113" s="1430"/>
      <c r="F113" s="1430"/>
      <c r="G113" s="1430"/>
      <c r="H113" s="1429"/>
    </row>
    <row r="114" spans="1:8" ht="15">
      <c r="A114" s="341" t="s">
        <v>3976</v>
      </c>
      <c r="B114" s="243" t="s">
        <v>3977</v>
      </c>
      <c r="C114" s="98"/>
      <c r="D114" s="98"/>
      <c r="E114" s="164"/>
      <c r="F114" s="164"/>
      <c r="G114" s="146">
        <f t="shared" ref="G114:G131" si="6">C114+E114</f>
        <v>0</v>
      </c>
      <c r="H114" s="146">
        <f t="shared" ref="H114:H131" si="7">D114+F114</f>
        <v>0</v>
      </c>
    </row>
    <row r="115" spans="1:8" ht="18" customHeight="1">
      <c r="A115" s="341" t="s">
        <v>3978</v>
      </c>
      <c r="B115" s="243" t="s">
        <v>3979</v>
      </c>
      <c r="C115" s="98"/>
      <c r="D115" s="98"/>
      <c r="E115" s="164"/>
      <c r="F115" s="164"/>
      <c r="G115" s="146">
        <f t="shared" si="6"/>
        <v>0</v>
      </c>
      <c r="H115" s="146">
        <f t="shared" si="7"/>
        <v>0</v>
      </c>
    </row>
    <row r="116" spans="1:8" ht="15" customHeight="1">
      <c r="A116" s="341" t="s">
        <v>3980</v>
      </c>
      <c r="B116" s="243" t="s">
        <v>3981</v>
      </c>
      <c r="C116" s="98"/>
      <c r="D116" s="98"/>
      <c r="E116" s="164"/>
      <c r="F116" s="164"/>
      <c r="G116" s="146">
        <f t="shared" si="6"/>
        <v>0</v>
      </c>
      <c r="H116" s="146">
        <f t="shared" si="7"/>
        <v>0</v>
      </c>
    </row>
    <row r="117" spans="1:8" ht="12.75" customHeight="1">
      <c r="A117" s="341" t="s">
        <v>4477</v>
      </c>
      <c r="B117" s="243" t="s">
        <v>3982</v>
      </c>
      <c r="C117" s="98"/>
      <c r="D117" s="98"/>
      <c r="E117" s="164"/>
      <c r="F117" s="164"/>
      <c r="G117" s="146">
        <f t="shared" si="6"/>
        <v>0</v>
      </c>
      <c r="H117" s="146">
        <f t="shared" si="7"/>
        <v>0</v>
      </c>
    </row>
    <row r="118" spans="1:8" ht="15.75" customHeight="1">
      <c r="A118" s="341" t="s">
        <v>3983</v>
      </c>
      <c r="B118" s="243" t="s">
        <v>3984</v>
      </c>
      <c r="C118" s="98"/>
      <c r="D118" s="98"/>
      <c r="E118" s="164"/>
      <c r="F118" s="164"/>
      <c r="G118" s="146">
        <f t="shared" si="6"/>
        <v>0</v>
      </c>
      <c r="H118" s="146">
        <f t="shared" si="7"/>
        <v>0</v>
      </c>
    </row>
    <row r="119" spans="1:8" ht="13.5" customHeight="1">
      <c r="A119" s="341" t="s">
        <v>3985</v>
      </c>
      <c r="B119" s="243" t="s">
        <v>3986</v>
      </c>
      <c r="C119" s="98"/>
      <c r="D119" s="98"/>
      <c r="E119" s="164"/>
      <c r="F119" s="164"/>
      <c r="G119" s="146">
        <f t="shared" si="6"/>
        <v>0</v>
      </c>
      <c r="H119" s="146">
        <f t="shared" si="7"/>
        <v>0</v>
      </c>
    </row>
    <row r="120" spans="1:8" ht="15.75" customHeight="1">
      <c r="A120" s="341" t="s">
        <v>3987</v>
      </c>
      <c r="B120" s="243" t="s">
        <v>3988</v>
      </c>
      <c r="C120" s="98"/>
      <c r="D120" s="98"/>
      <c r="E120" s="164"/>
      <c r="F120" s="164"/>
      <c r="G120" s="146">
        <f t="shared" si="6"/>
        <v>0</v>
      </c>
      <c r="H120" s="146">
        <f t="shared" si="7"/>
        <v>0</v>
      </c>
    </row>
    <row r="121" spans="1:8" ht="12.75" customHeight="1">
      <c r="A121" s="341" t="s">
        <v>3989</v>
      </c>
      <c r="B121" s="243" t="s">
        <v>3990</v>
      </c>
      <c r="C121" s="98"/>
      <c r="D121" s="98"/>
      <c r="E121" s="164"/>
      <c r="F121" s="164"/>
      <c r="G121" s="146">
        <f t="shared" si="6"/>
        <v>0</v>
      </c>
      <c r="H121" s="146">
        <f t="shared" si="7"/>
        <v>0</v>
      </c>
    </row>
    <row r="122" spans="1:8" ht="15">
      <c r="A122" s="341" t="s">
        <v>3991</v>
      </c>
      <c r="B122" s="243" t="s">
        <v>3992</v>
      </c>
      <c r="C122" s="98"/>
      <c r="D122" s="98"/>
      <c r="E122" s="164"/>
      <c r="F122" s="164"/>
      <c r="G122" s="146">
        <f t="shared" si="6"/>
        <v>0</v>
      </c>
      <c r="H122" s="146">
        <f t="shared" si="7"/>
        <v>0</v>
      </c>
    </row>
    <row r="123" spans="1:8" ht="14.25" customHeight="1">
      <c r="A123" s="341" t="s">
        <v>3993</v>
      </c>
      <c r="B123" s="243" t="s">
        <v>3994</v>
      </c>
      <c r="C123" s="98"/>
      <c r="D123" s="98"/>
      <c r="E123" s="164"/>
      <c r="F123" s="164"/>
      <c r="G123" s="146">
        <f t="shared" si="6"/>
        <v>0</v>
      </c>
      <c r="H123" s="146">
        <f t="shared" si="7"/>
        <v>0</v>
      </c>
    </row>
    <row r="124" spans="1:8" ht="15.75" customHeight="1">
      <c r="A124" s="341" t="s">
        <v>3995</v>
      </c>
      <c r="B124" s="243" t="s">
        <v>3996</v>
      </c>
      <c r="C124" s="98"/>
      <c r="D124" s="98"/>
      <c r="E124" s="164"/>
      <c r="F124" s="164"/>
      <c r="G124" s="146">
        <f t="shared" si="6"/>
        <v>0</v>
      </c>
      <c r="H124" s="146">
        <f t="shared" si="7"/>
        <v>0</v>
      </c>
    </row>
    <row r="125" spans="1:8" ht="15.75" customHeight="1">
      <c r="A125" s="341" t="s">
        <v>3997</v>
      </c>
      <c r="B125" s="243" t="s">
        <v>3998</v>
      </c>
      <c r="C125" s="98"/>
      <c r="D125" s="98"/>
      <c r="E125" s="164"/>
      <c r="F125" s="164"/>
      <c r="G125" s="146">
        <f t="shared" si="6"/>
        <v>0</v>
      </c>
      <c r="H125" s="146">
        <f t="shared" si="7"/>
        <v>0</v>
      </c>
    </row>
    <row r="126" spans="1:8" ht="15.75" customHeight="1">
      <c r="A126" s="341" t="s">
        <v>3114</v>
      </c>
      <c r="B126" s="234" t="s">
        <v>6684</v>
      </c>
      <c r="C126" s="98"/>
      <c r="D126" s="98"/>
      <c r="E126" s="164"/>
      <c r="F126" s="164"/>
      <c r="G126" s="146">
        <f t="shared" si="6"/>
        <v>0</v>
      </c>
      <c r="H126" s="146">
        <f t="shared" si="7"/>
        <v>0</v>
      </c>
    </row>
    <row r="127" spans="1:8" ht="15.75" customHeight="1">
      <c r="A127" s="341" t="s">
        <v>3194</v>
      </c>
      <c r="B127" s="234" t="s">
        <v>6685</v>
      </c>
      <c r="C127" s="98"/>
      <c r="D127" s="98"/>
      <c r="E127" s="164"/>
      <c r="F127" s="164"/>
      <c r="G127" s="146">
        <f t="shared" si="6"/>
        <v>0</v>
      </c>
      <c r="H127" s="146">
        <f t="shared" si="7"/>
        <v>0</v>
      </c>
    </row>
    <row r="128" spans="1:8" ht="15.75" customHeight="1">
      <c r="A128" s="341"/>
      <c r="B128" s="243"/>
      <c r="C128" s="98"/>
      <c r="D128" s="98"/>
      <c r="E128" s="164"/>
      <c r="F128" s="164"/>
      <c r="G128" s="146">
        <f t="shared" si="6"/>
        <v>0</v>
      </c>
      <c r="H128" s="146">
        <f t="shared" si="7"/>
        <v>0</v>
      </c>
    </row>
    <row r="129" spans="1:8" ht="14.25" customHeight="1">
      <c r="A129" s="341"/>
      <c r="B129" s="243"/>
      <c r="C129" s="98"/>
      <c r="D129" s="98"/>
      <c r="E129" s="164"/>
      <c r="F129" s="164"/>
      <c r="G129" s="146">
        <f t="shared" si="6"/>
        <v>0</v>
      </c>
      <c r="H129" s="146">
        <f t="shared" si="7"/>
        <v>0</v>
      </c>
    </row>
    <row r="130" spans="1:8" ht="13.5" customHeight="1">
      <c r="A130" s="342" t="s">
        <v>3999</v>
      </c>
      <c r="B130" s="344"/>
      <c r="C130" s="805">
        <f>SUM(C114:C129)</f>
        <v>0</v>
      </c>
      <c r="D130" s="805">
        <f>SUM(D114:D129)</f>
        <v>0</v>
      </c>
      <c r="E130" s="805">
        <f>SUM(E114:E129)</f>
        <v>0</v>
      </c>
      <c r="F130" s="805">
        <f>SUM(F114:F129)</f>
        <v>0</v>
      </c>
      <c r="G130" s="146">
        <f t="shared" si="6"/>
        <v>0</v>
      </c>
      <c r="H130" s="146">
        <f t="shared" si="7"/>
        <v>0</v>
      </c>
    </row>
    <row r="131" spans="1:8" ht="15" customHeight="1">
      <c r="A131" s="238" t="s">
        <v>4000</v>
      </c>
      <c r="B131" s="236"/>
      <c r="C131" s="237">
        <f>SUM(C112+C130)</f>
        <v>35344</v>
      </c>
      <c r="D131" s="237">
        <f>SUM(D112+D130)</f>
        <v>35325</v>
      </c>
      <c r="E131" s="237">
        <f>SUM(E112+E130)</f>
        <v>0</v>
      </c>
      <c r="F131" s="237">
        <f>SUM(F112+F130)</f>
        <v>0</v>
      </c>
      <c r="G131" s="397">
        <f t="shared" si="6"/>
        <v>35344</v>
      </c>
      <c r="H131" s="397">
        <f t="shared" si="7"/>
        <v>35325</v>
      </c>
    </row>
    <row r="132" spans="1:8" ht="18.75" customHeight="1">
      <c r="A132" s="1448" t="s">
        <v>4001</v>
      </c>
      <c r="B132" s="1448"/>
      <c r="C132" s="1448"/>
      <c r="D132" s="1448"/>
      <c r="E132" s="1448"/>
      <c r="F132" s="1448"/>
      <c r="G132" s="1448"/>
      <c r="H132" s="1489"/>
    </row>
    <row r="133" spans="1:8" ht="28.5" customHeight="1">
      <c r="A133" s="1448" t="s">
        <v>4050</v>
      </c>
      <c r="B133" s="1448"/>
      <c r="C133" s="1448"/>
      <c r="D133" s="1448"/>
      <c r="E133" s="1448"/>
      <c r="F133" s="1448"/>
      <c r="G133" s="1448"/>
      <c r="H133" s="1489"/>
    </row>
    <row r="134" spans="1:8" ht="15">
      <c r="A134" s="6"/>
      <c r="B134" s="350"/>
      <c r="C134" s="350"/>
      <c r="D134" s="350"/>
      <c r="E134" s="19"/>
      <c r="F134" s="19"/>
      <c r="G134" s="16"/>
      <c r="H134" s="19"/>
    </row>
  </sheetData>
  <mergeCells count="11">
    <mergeCell ref="C113:H113"/>
    <mergeCell ref="A132:H132"/>
    <mergeCell ref="A133:H133"/>
    <mergeCell ref="A112:B112"/>
    <mergeCell ref="C2:D2"/>
    <mergeCell ref="A7:A8"/>
    <mergeCell ref="B7:B8"/>
    <mergeCell ref="C11:H11"/>
    <mergeCell ref="C7:D7"/>
    <mergeCell ref="E7:F7"/>
    <mergeCell ref="G7:H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96"/>
  <sheetViews>
    <sheetView topLeftCell="A19" workbookViewId="0">
      <selection activeCell="J19" sqref="J19"/>
    </sheetView>
  </sheetViews>
  <sheetFormatPr defaultColWidth="9.140625" defaultRowHeight="12.75"/>
  <cols>
    <col min="1" max="1" width="12.7109375" style="11" customWidth="1"/>
    <col min="2" max="2" width="40.5703125" style="11" customWidth="1"/>
    <col min="3" max="4" width="8.28515625" style="11" customWidth="1"/>
    <col min="5" max="6" width="8.7109375" style="11" customWidth="1"/>
    <col min="7" max="7" width="9.42578125" style="11" customWidth="1"/>
    <col min="8" max="8" width="8.85546875" style="11" customWidth="1"/>
    <col min="9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7800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57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5.7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15.75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>
      <c r="A10" s="47"/>
      <c r="B10" s="48"/>
      <c r="C10" s="247"/>
      <c r="D10" s="247"/>
      <c r="E10" s="248"/>
      <c r="F10" s="248"/>
      <c r="G10" s="146"/>
      <c r="H10" s="146"/>
    </row>
    <row r="11" spans="1:8" ht="15">
      <c r="A11" s="47"/>
      <c r="B11" s="354" t="s">
        <v>4460</v>
      </c>
      <c r="C11" s="248"/>
      <c r="D11" s="247"/>
      <c r="E11" s="248"/>
      <c r="F11" s="248"/>
      <c r="G11" s="146"/>
      <c r="H11" s="146"/>
    </row>
    <row r="12" spans="1:8">
      <c r="A12" s="47" t="s">
        <v>2427</v>
      </c>
      <c r="B12" s="353" t="s">
        <v>58</v>
      </c>
      <c r="C12" s="232"/>
      <c r="D12" s="231"/>
      <c r="E12" s="232">
        <v>3</v>
      </c>
      <c r="F12" s="232">
        <v>3</v>
      </c>
      <c r="G12" s="146">
        <f t="shared" ref="G12:G43" si="0">C12+E12</f>
        <v>3</v>
      </c>
      <c r="H12" s="146">
        <f t="shared" ref="H12:H43" si="1">D12+F12</f>
        <v>3</v>
      </c>
    </row>
    <row r="13" spans="1:8" ht="25.5">
      <c r="A13" s="47" t="s">
        <v>4056</v>
      </c>
      <c r="B13" s="353" t="s">
        <v>94</v>
      </c>
      <c r="C13" s="232"/>
      <c r="D13" s="231"/>
      <c r="E13" s="232"/>
      <c r="F13" s="232"/>
      <c r="G13" s="912">
        <f t="shared" si="0"/>
        <v>0</v>
      </c>
      <c r="H13" s="912">
        <f t="shared" si="1"/>
        <v>0</v>
      </c>
    </row>
    <row r="14" spans="1:8" ht="25.5">
      <c r="A14" s="47" t="s">
        <v>2701</v>
      </c>
      <c r="B14" s="48" t="s">
        <v>2457</v>
      </c>
      <c r="C14" s="231"/>
      <c r="D14" s="231"/>
      <c r="E14" s="232">
        <v>2</v>
      </c>
      <c r="F14" s="232">
        <v>2</v>
      </c>
      <c r="G14" s="912">
        <f t="shared" si="0"/>
        <v>2</v>
      </c>
      <c r="H14" s="912">
        <f t="shared" si="1"/>
        <v>2</v>
      </c>
    </row>
    <row r="15" spans="1:8" ht="25.5">
      <c r="A15" s="47" t="s">
        <v>59</v>
      </c>
      <c r="B15" s="48" t="s">
        <v>3003</v>
      </c>
      <c r="C15" s="231"/>
      <c r="D15" s="231"/>
      <c r="E15" s="232"/>
      <c r="F15" s="232"/>
      <c r="G15" s="912">
        <f t="shared" si="0"/>
        <v>0</v>
      </c>
      <c r="H15" s="912">
        <f t="shared" si="1"/>
        <v>0</v>
      </c>
    </row>
    <row r="16" spans="1:8">
      <c r="A16" s="47" t="s">
        <v>2419</v>
      </c>
      <c r="B16" s="48" t="s">
        <v>60</v>
      </c>
      <c r="C16" s="96"/>
      <c r="D16" s="96"/>
      <c r="E16" s="1264"/>
      <c r="F16" s="156"/>
      <c r="G16" s="912">
        <f t="shared" si="0"/>
        <v>0</v>
      </c>
      <c r="H16" s="912">
        <f t="shared" si="1"/>
        <v>0</v>
      </c>
    </row>
    <row r="17" spans="1:8">
      <c r="A17" s="47" t="s">
        <v>19</v>
      </c>
      <c r="B17" s="48" t="s">
        <v>20</v>
      </c>
      <c r="C17" s="96"/>
      <c r="D17" s="96"/>
      <c r="E17" s="1264"/>
      <c r="F17" s="156"/>
      <c r="G17" s="912">
        <f t="shared" si="0"/>
        <v>0</v>
      </c>
      <c r="H17" s="912">
        <f t="shared" si="1"/>
        <v>0</v>
      </c>
    </row>
    <row r="18" spans="1:8">
      <c r="A18" s="47" t="s">
        <v>2722</v>
      </c>
      <c r="B18" s="48" t="s">
        <v>2723</v>
      </c>
      <c r="C18" s="96"/>
      <c r="D18" s="96"/>
      <c r="E18" s="1264">
        <v>5</v>
      </c>
      <c r="F18" s="156">
        <v>5</v>
      </c>
      <c r="G18" s="912">
        <f t="shared" si="0"/>
        <v>5</v>
      </c>
      <c r="H18" s="912">
        <f t="shared" si="1"/>
        <v>5</v>
      </c>
    </row>
    <row r="19" spans="1:8">
      <c r="A19" s="47" t="s">
        <v>5982</v>
      </c>
      <c r="B19" s="48" t="s">
        <v>5983</v>
      </c>
      <c r="C19" s="96"/>
      <c r="D19" s="96"/>
      <c r="E19" s="1264"/>
      <c r="F19" s="156"/>
      <c r="G19" s="912">
        <f t="shared" si="0"/>
        <v>0</v>
      </c>
      <c r="H19" s="912">
        <f t="shared" si="1"/>
        <v>0</v>
      </c>
    </row>
    <row r="20" spans="1:8" ht="25.5">
      <c r="A20" s="47" t="s">
        <v>134</v>
      </c>
      <c r="B20" s="329" t="s">
        <v>4070</v>
      </c>
      <c r="C20" s="96"/>
      <c r="D20" s="96"/>
      <c r="E20" s="1264"/>
      <c r="F20" s="156"/>
      <c r="G20" s="912">
        <f t="shared" si="0"/>
        <v>0</v>
      </c>
      <c r="H20" s="912">
        <f t="shared" si="1"/>
        <v>0</v>
      </c>
    </row>
    <row r="21" spans="1:8">
      <c r="A21" s="47" t="s">
        <v>4465</v>
      </c>
      <c r="B21" s="329" t="s">
        <v>4466</v>
      </c>
      <c r="C21" s="96"/>
      <c r="D21" s="96"/>
      <c r="E21" s="1264"/>
      <c r="F21" s="156"/>
      <c r="G21" s="912">
        <f t="shared" si="0"/>
        <v>0</v>
      </c>
      <c r="H21" s="912">
        <f t="shared" si="1"/>
        <v>0</v>
      </c>
    </row>
    <row r="22" spans="1:8">
      <c r="A22" s="47" t="s">
        <v>5984</v>
      </c>
      <c r="B22" s="48" t="s">
        <v>4009</v>
      </c>
      <c r="C22" s="96"/>
      <c r="D22" s="96"/>
      <c r="E22" s="1264">
        <v>2</v>
      </c>
      <c r="F22" s="156">
        <v>2</v>
      </c>
      <c r="G22" s="912">
        <f t="shared" si="0"/>
        <v>2</v>
      </c>
      <c r="H22" s="912">
        <f t="shared" si="1"/>
        <v>2</v>
      </c>
    </row>
    <row r="23" spans="1:8">
      <c r="A23" s="47" t="s">
        <v>2365</v>
      </c>
      <c r="B23" s="48" t="s">
        <v>1145</v>
      </c>
      <c r="C23" s="96"/>
      <c r="D23" s="96"/>
      <c r="E23" s="1264">
        <v>52</v>
      </c>
      <c r="F23" s="156">
        <v>52</v>
      </c>
      <c r="G23" s="912">
        <f t="shared" si="0"/>
        <v>52</v>
      </c>
      <c r="H23" s="912">
        <f t="shared" si="1"/>
        <v>52</v>
      </c>
    </row>
    <row r="24" spans="1:8">
      <c r="A24" s="47" t="s">
        <v>3086</v>
      </c>
      <c r="B24" s="48" t="s">
        <v>3087</v>
      </c>
      <c r="C24" s="96"/>
      <c r="D24" s="96"/>
      <c r="E24" s="1264"/>
      <c r="F24" s="156"/>
      <c r="G24" s="912">
        <f t="shared" si="0"/>
        <v>0</v>
      </c>
      <c r="H24" s="912">
        <f t="shared" si="1"/>
        <v>0</v>
      </c>
    </row>
    <row r="25" spans="1:8" ht="25.5">
      <c r="A25" s="47" t="s">
        <v>5994</v>
      </c>
      <c r="B25" s="48" t="s">
        <v>3869</v>
      </c>
      <c r="C25" s="96"/>
      <c r="D25" s="96"/>
      <c r="E25" s="1264">
        <v>1</v>
      </c>
      <c r="F25" s="156">
        <v>1</v>
      </c>
      <c r="G25" s="912">
        <f t="shared" si="0"/>
        <v>1</v>
      </c>
      <c r="H25" s="912">
        <f t="shared" si="1"/>
        <v>1</v>
      </c>
    </row>
    <row r="26" spans="1:8">
      <c r="A26" s="47" t="s">
        <v>5996</v>
      </c>
      <c r="B26" s="48" t="s">
        <v>4031</v>
      </c>
      <c r="C26" s="96"/>
      <c r="D26" s="96"/>
      <c r="E26" s="1264"/>
      <c r="F26" s="156"/>
      <c r="G26" s="912">
        <f t="shared" si="0"/>
        <v>0</v>
      </c>
      <c r="H26" s="912">
        <f t="shared" si="1"/>
        <v>0</v>
      </c>
    </row>
    <row r="27" spans="1:8">
      <c r="A27" s="47" t="s">
        <v>3090</v>
      </c>
      <c r="B27" s="48" t="s">
        <v>61</v>
      </c>
      <c r="C27" s="96"/>
      <c r="D27" s="96"/>
      <c r="E27" s="1264"/>
      <c r="F27" s="156"/>
      <c r="G27" s="912">
        <f t="shared" si="0"/>
        <v>0</v>
      </c>
      <c r="H27" s="912">
        <f t="shared" si="1"/>
        <v>0</v>
      </c>
    </row>
    <row r="28" spans="1:8">
      <c r="A28" s="47" t="s">
        <v>63</v>
      </c>
      <c r="B28" s="48" t="s">
        <v>706</v>
      </c>
      <c r="C28" s="96"/>
      <c r="D28" s="96"/>
      <c r="E28" s="1264"/>
      <c r="F28" s="156"/>
      <c r="G28" s="912">
        <f t="shared" si="0"/>
        <v>0</v>
      </c>
      <c r="H28" s="912">
        <f t="shared" si="1"/>
        <v>0</v>
      </c>
    </row>
    <row r="29" spans="1:8" ht="25.5">
      <c r="A29" s="47" t="s">
        <v>707</v>
      </c>
      <c r="B29" s="48" t="s">
        <v>708</v>
      </c>
      <c r="C29" s="96"/>
      <c r="D29" s="96"/>
      <c r="E29" s="1264">
        <v>9</v>
      </c>
      <c r="F29" s="156">
        <v>9</v>
      </c>
      <c r="G29" s="912">
        <f t="shared" si="0"/>
        <v>9</v>
      </c>
      <c r="H29" s="912">
        <f t="shared" si="1"/>
        <v>9</v>
      </c>
    </row>
    <row r="30" spans="1:8" ht="25.5">
      <c r="A30" s="47" t="s">
        <v>3915</v>
      </c>
      <c r="B30" s="48" t="s">
        <v>3485</v>
      </c>
      <c r="C30" s="96"/>
      <c r="D30" s="96"/>
      <c r="E30" s="1264">
        <v>1</v>
      </c>
      <c r="F30" s="156">
        <v>1</v>
      </c>
      <c r="G30" s="912">
        <f t="shared" si="0"/>
        <v>1</v>
      </c>
      <c r="H30" s="912">
        <f t="shared" si="1"/>
        <v>1</v>
      </c>
    </row>
    <row r="31" spans="1:8" ht="25.5">
      <c r="A31" s="47" t="s">
        <v>6004</v>
      </c>
      <c r="B31" s="48" t="s">
        <v>709</v>
      </c>
      <c r="C31" s="96"/>
      <c r="D31" s="96"/>
      <c r="E31" s="1264"/>
      <c r="F31" s="156"/>
      <c r="G31" s="912">
        <f t="shared" si="0"/>
        <v>0</v>
      </c>
      <c r="H31" s="912">
        <f t="shared" si="1"/>
        <v>0</v>
      </c>
    </row>
    <row r="32" spans="1:8" ht="25.5">
      <c r="A32" s="47" t="s">
        <v>4413</v>
      </c>
      <c r="B32" s="48" t="s">
        <v>3487</v>
      </c>
      <c r="C32" s="96"/>
      <c r="D32" s="96"/>
      <c r="E32" s="1264">
        <v>1</v>
      </c>
      <c r="F32" s="156">
        <v>1</v>
      </c>
      <c r="G32" s="912">
        <f t="shared" si="0"/>
        <v>1</v>
      </c>
      <c r="H32" s="912">
        <f t="shared" si="1"/>
        <v>1</v>
      </c>
    </row>
    <row r="33" spans="1:8">
      <c r="A33" s="47" t="s">
        <v>4074</v>
      </c>
      <c r="B33" s="48" t="s">
        <v>4075</v>
      </c>
      <c r="C33" s="96"/>
      <c r="D33" s="96"/>
      <c r="E33" s="1264"/>
      <c r="F33" s="156"/>
      <c r="G33" s="912">
        <f t="shared" si="0"/>
        <v>0</v>
      </c>
      <c r="H33" s="912">
        <f t="shared" si="1"/>
        <v>0</v>
      </c>
    </row>
    <row r="34" spans="1:8">
      <c r="A34" s="47" t="s">
        <v>3918</v>
      </c>
      <c r="B34" s="48" t="s">
        <v>10</v>
      </c>
      <c r="C34" s="96"/>
      <c r="D34" s="96"/>
      <c r="E34" s="1264"/>
      <c r="F34" s="156"/>
      <c r="G34" s="912">
        <f t="shared" si="0"/>
        <v>0</v>
      </c>
      <c r="H34" s="912">
        <f t="shared" si="1"/>
        <v>0</v>
      </c>
    </row>
    <row r="35" spans="1:8">
      <c r="A35" s="47" t="s">
        <v>17</v>
      </c>
      <c r="B35" s="48" t="s">
        <v>710</v>
      </c>
      <c r="C35" s="96"/>
      <c r="D35" s="96"/>
      <c r="E35" s="1264"/>
      <c r="F35" s="156"/>
      <c r="G35" s="912">
        <f t="shared" si="0"/>
        <v>0</v>
      </c>
      <c r="H35" s="912">
        <f t="shared" si="1"/>
        <v>0</v>
      </c>
    </row>
    <row r="36" spans="1:8" ht="25.5">
      <c r="A36" s="47" t="s">
        <v>592</v>
      </c>
      <c r="B36" s="48" t="s">
        <v>711</v>
      </c>
      <c r="C36" s="96"/>
      <c r="D36" s="96"/>
      <c r="E36" s="1264"/>
      <c r="F36" s="156"/>
      <c r="G36" s="912">
        <f t="shared" si="0"/>
        <v>0</v>
      </c>
      <c r="H36" s="912">
        <f t="shared" si="1"/>
        <v>0</v>
      </c>
    </row>
    <row r="37" spans="1:8">
      <c r="A37" s="47" t="s">
        <v>5346</v>
      </c>
      <c r="B37" s="48" t="s">
        <v>25</v>
      </c>
      <c r="C37" s="96"/>
      <c r="D37" s="96"/>
      <c r="E37" s="1264">
        <v>127</v>
      </c>
      <c r="F37" s="156">
        <v>127</v>
      </c>
      <c r="G37" s="912">
        <f t="shared" si="0"/>
        <v>127</v>
      </c>
      <c r="H37" s="912">
        <f t="shared" si="1"/>
        <v>127</v>
      </c>
    </row>
    <row r="38" spans="1:8">
      <c r="A38" s="47" t="s">
        <v>712</v>
      </c>
      <c r="B38" s="48" t="s">
        <v>713</v>
      </c>
      <c r="C38" s="96"/>
      <c r="D38" s="96"/>
      <c r="E38" s="1264"/>
      <c r="F38" s="156"/>
      <c r="G38" s="912">
        <f t="shared" si="0"/>
        <v>0</v>
      </c>
      <c r="H38" s="912">
        <f t="shared" si="1"/>
        <v>0</v>
      </c>
    </row>
    <row r="39" spans="1:8">
      <c r="A39" s="47" t="s">
        <v>3922</v>
      </c>
      <c r="B39" s="48" t="s">
        <v>3923</v>
      </c>
      <c r="C39" s="96"/>
      <c r="D39" s="96"/>
      <c r="E39" s="1264"/>
      <c r="F39" s="156"/>
      <c r="G39" s="912">
        <f t="shared" si="0"/>
        <v>0</v>
      </c>
      <c r="H39" s="912">
        <f t="shared" si="1"/>
        <v>0</v>
      </c>
    </row>
    <row r="40" spans="1:8" ht="25.5">
      <c r="A40" s="47" t="s">
        <v>4416</v>
      </c>
      <c r="B40" s="48" t="s">
        <v>4062</v>
      </c>
      <c r="C40" s="96"/>
      <c r="D40" s="96"/>
      <c r="E40" s="1264"/>
      <c r="F40" s="156"/>
      <c r="G40" s="912">
        <f t="shared" si="0"/>
        <v>0</v>
      </c>
      <c r="H40" s="912">
        <f t="shared" si="1"/>
        <v>0</v>
      </c>
    </row>
    <row r="41" spans="1:8" ht="25.5">
      <c r="A41" s="47" t="s">
        <v>4422</v>
      </c>
      <c r="B41" s="48" t="s">
        <v>4064</v>
      </c>
      <c r="C41" s="96"/>
      <c r="D41" s="96"/>
      <c r="E41" s="1264"/>
      <c r="F41" s="156"/>
      <c r="G41" s="912">
        <f t="shared" si="0"/>
        <v>0</v>
      </c>
      <c r="H41" s="912">
        <f t="shared" si="1"/>
        <v>0</v>
      </c>
    </row>
    <row r="42" spans="1:8" ht="25.5">
      <c r="A42" s="47" t="s">
        <v>4424</v>
      </c>
      <c r="B42" s="48" t="s">
        <v>4425</v>
      </c>
      <c r="C42" s="96"/>
      <c r="D42" s="96"/>
      <c r="E42" s="1264"/>
      <c r="F42" s="156"/>
      <c r="G42" s="912">
        <f t="shared" si="0"/>
        <v>0</v>
      </c>
      <c r="H42" s="912">
        <f t="shared" si="1"/>
        <v>0</v>
      </c>
    </row>
    <row r="43" spans="1:8">
      <c r="A43" s="47" t="s">
        <v>4426</v>
      </c>
      <c r="B43" s="329" t="s">
        <v>638</v>
      </c>
      <c r="C43" s="96"/>
      <c r="D43" s="96"/>
      <c r="E43" s="1264">
        <v>5</v>
      </c>
      <c r="F43" s="156">
        <v>5</v>
      </c>
      <c r="G43" s="912">
        <f t="shared" si="0"/>
        <v>5</v>
      </c>
      <c r="H43" s="912">
        <f t="shared" si="1"/>
        <v>5</v>
      </c>
    </row>
    <row r="44" spans="1:8" ht="25.5">
      <c r="A44" s="47" t="s">
        <v>2714</v>
      </c>
      <c r="B44" s="48" t="s">
        <v>2715</v>
      </c>
      <c r="C44" s="96"/>
      <c r="D44" s="96"/>
      <c r="E44" s="1264">
        <v>22</v>
      </c>
      <c r="F44" s="156">
        <v>22</v>
      </c>
      <c r="G44" s="912">
        <f t="shared" ref="G44:G78" si="2">C44+E44</f>
        <v>22</v>
      </c>
      <c r="H44" s="912">
        <f t="shared" ref="H44:H78" si="3">D44+F44</f>
        <v>22</v>
      </c>
    </row>
    <row r="45" spans="1:8" ht="25.5">
      <c r="A45" s="47" t="s">
        <v>2716</v>
      </c>
      <c r="B45" s="48" t="s">
        <v>2717</v>
      </c>
      <c r="C45" s="96"/>
      <c r="D45" s="96"/>
      <c r="E45" s="1264">
        <v>66</v>
      </c>
      <c r="F45" s="156">
        <v>66</v>
      </c>
      <c r="G45" s="912">
        <f t="shared" si="2"/>
        <v>66</v>
      </c>
      <c r="H45" s="912">
        <f t="shared" si="3"/>
        <v>66</v>
      </c>
    </row>
    <row r="46" spans="1:8" ht="38.25">
      <c r="A46" s="47" t="s">
        <v>2718</v>
      </c>
      <c r="B46" s="48" t="s">
        <v>2719</v>
      </c>
      <c r="C46" s="96"/>
      <c r="D46" s="96"/>
      <c r="E46" s="1264">
        <v>46</v>
      </c>
      <c r="F46" s="156">
        <v>46</v>
      </c>
      <c r="G46" s="912">
        <f t="shared" si="2"/>
        <v>46</v>
      </c>
      <c r="H46" s="912">
        <f t="shared" si="3"/>
        <v>46</v>
      </c>
    </row>
    <row r="47" spans="1:8" ht="25.5">
      <c r="A47" s="47" t="s">
        <v>4428</v>
      </c>
      <c r="B47" s="48" t="s">
        <v>632</v>
      </c>
      <c r="C47" s="96"/>
      <c r="D47" s="96"/>
      <c r="E47" s="1264"/>
      <c r="F47" s="156"/>
      <c r="G47" s="912">
        <f t="shared" si="2"/>
        <v>0</v>
      </c>
      <c r="H47" s="912">
        <f t="shared" si="3"/>
        <v>0</v>
      </c>
    </row>
    <row r="48" spans="1:8" ht="25.5">
      <c r="A48" s="47" t="s">
        <v>4432</v>
      </c>
      <c r="B48" s="48" t="s">
        <v>992</v>
      </c>
      <c r="C48" s="96"/>
      <c r="D48" s="96"/>
      <c r="E48" s="1264"/>
      <c r="F48" s="156"/>
      <c r="G48" s="912">
        <f t="shared" si="2"/>
        <v>0</v>
      </c>
      <c r="H48" s="912">
        <f t="shared" si="3"/>
        <v>0</v>
      </c>
    </row>
    <row r="49" spans="1:8" ht="25.5">
      <c r="A49" s="47" t="s">
        <v>714</v>
      </c>
      <c r="B49" s="48" t="s">
        <v>715</v>
      </c>
      <c r="C49" s="96"/>
      <c r="D49" s="96"/>
      <c r="E49" s="1264"/>
      <c r="F49" s="156"/>
      <c r="G49" s="912">
        <f t="shared" si="2"/>
        <v>0</v>
      </c>
      <c r="H49" s="912">
        <f t="shared" si="3"/>
        <v>0</v>
      </c>
    </row>
    <row r="50" spans="1:8" ht="25.5">
      <c r="A50" s="233" t="s">
        <v>2720</v>
      </c>
      <c r="B50" s="335" t="s">
        <v>31</v>
      </c>
      <c r="C50" s="96"/>
      <c r="D50" s="96"/>
      <c r="E50" s="1264"/>
      <c r="F50" s="156"/>
      <c r="G50" s="912">
        <f t="shared" si="2"/>
        <v>0</v>
      </c>
      <c r="H50" s="912">
        <f t="shared" si="3"/>
        <v>0</v>
      </c>
    </row>
    <row r="51" spans="1:8">
      <c r="A51" s="47" t="s">
        <v>4435</v>
      </c>
      <c r="B51" s="335" t="s">
        <v>716</v>
      </c>
      <c r="C51" s="96"/>
      <c r="D51" s="96"/>
      <c r="E51" s="1264"/>
      <c r="F51" s="156"/>
      <c r="G51" s="912">
        <f t="shared" si="2"/>
        <v>0</v>
      </c>
      <c r="H51" s="912">
        <f t="shared" si="3"/>
        <v>0</v>
      </c>
    </row>
    <row r="52" spans="1:8">
      <c r="A52" s="47" t="s">
        <v>2307</v>
      </c>
      <c r="B52" s="335" t="s">
        <v>717</v>
      </c>
      <c r="C52" s="96"/>
      <c r="D52" s="96"/>
      <c r="E52" s="1264"/>
      <c r="F52" s="156"/>
      <c r="G52" s="912">
        <f t="shared" si="2"/>
        <v>0</v>
      </c>
      <c r="H52" s="912">
        <f t="shared" si="3"/>
        <v>0</v>
      </c>
    </row>
    <row r="53" spans="1:8" ht="25.5">
      <c r="A53" s="47" t="s">
        <v>4535</v>
      </c>
      <c r="B53" s="335" t="s">
        <v>718</v>
      </c>
      <c r="C53" s="96"/>
      <c r="D53" s="96"/>
      <c r="E53" s="1264">
        <v>16</v>
      </c>
      <c r="F53" s="156">
        <v>16</v>
      </c>
      <c r="G53" s="912">
        <f t="shared" si="2"/>
        <v>16</v>
      </c>
      <c r="H53" s="912">
        <f t="shared" si="3"/>
        <v>16</v>
      </c>
    </row>
    <row r="54" spans="1:8" ht="25.5">
      <c r="A54" s="47" t="s">
        <v>2311</v>
      </c>
      <c r="B54" s="48" t="s">
        <v>719</v>
      </c>
      <c r="C54" s="96"/>
      <c r="D54" s="96"/>
      <c r="E54" s="1264"/>
      <c r="F54" s="156"/>
      <c r="G54" s="912">
        <f t="shared" si="2"/>
        <v>0</v>
      </c>
      <c r="H54" s="912">
        <f t="shared" si="3"/>
        <v>0</v>
      </c>
    </row>
    <row r="55" spans="1:8" ht="25.5">
      <c r="A55" s="47" t="s">
        <v>2309</v>
      </c>
      <c r="B55" s="48" t="s">
        <v>720</v>
      </c>
      <c r="C55" s="96"/>
      <c r="D55" s="96"/>
      <c r="E55" s="1264"/>
      <c r="F55" s="156"/>
      <c r="G55" s="912">
        <f t="shared" si="2"/>
        <v>0</v>
      </c>
      <c r="H55" s="912">
        <f t="shared" si="3"/>
        <v>0</v>
      </c>
    </row>
    <row r="56" spans="1:8">
      <c r="A56" s="47" t="s">
        <v>3895</v>
      </c>
      <c r="B56" s="48" t="s">
        <v>3896</v>
      </c>
      <c r="C56" s="96"/>
      <c r="D56" s="96"/>
      <c r="E56" s="1264"/>
      <c r="F56" s="156"/>
      <c r="G56" s="912">
        <f t="shared" si="2"/>
        <v>0</v>
      </c>
      <c r="H56" s="912">
        <f t="shared" si="3"/>
        <v>0</v>
      </c>
    </row>
    <row r="57" spans="1:8" ht="25.5">
      <c r="A57" s="47" t="s">
        <v>1079</v>
      </c>
      <c r="B57" s="48" t="s">
        <v>721</v>
      </c>
      <c r="C57" s="96"/>
      <c r="D57" s="96"/>
      <c r="E57" s="1264"/>
      <c r="F57" s="156"/>
      <c r="G57" s="912">
        <f t="shared" si="2"/>
        <v>0</v>
      </c>
      <c r="H57" s="912">
        <f t="shared" si="3"/>
        <v>0</v>
      </c>
    </row>
    <row r="58" spans="1:8">
      <c r="A58" s="47" t="s">
        <v>3900</v>
      </c>
      <c r="B58" s="48" t="s">
        <v>3901</v>
      </c>
      <c r="C58" s="96"/>
      <c r="D58" s="96"/>
      <c r="E58" s="1264"/>
      <c r="F58" s="156"/>
      <c r="G58" s="912">
        <f t="shared" si="2"/>
        <v>0</v>
      </c>
      <c r="H58" s="912">
        <f t="shared" si="3"/>
        <v>0</v>
      </c>
    </row>
    <row r="59" spans="1:8">
      <c r="A59" s="47" t="s">
        <v>6002</v>
      </c>
      <c r="B59" s="48" t="s">
        <v>6003</v>
      </c>
      <c r="C59" s="96"/>
      <c r="D59" s="96"/>
      <c r="E59" s="1264"/>
      <c r="F59" s="156"/>
      <c r="G59" s="912">
        <f t="shared" si="2"/>
        <v>0</v>
      </c>
      <c r="H59" s="912">
        <f t="shared" si="3"/>
        <v>0</v>
      </c>
    </row>
    <row r="60" spans="1:8" ht="25.5">
      <c r="A60" s="47" t="s">
        <v>722</v>
      </c>
      <c r="B60" s="48" t="s">
        <v>723</v>
      </c>
      <c r="C60" s="96"/>
      <c r="D60" s="96"/>
      <c r="E60" s="1264"/>
      <c r="F60" s="156"/>
      <c r="G60" s="912">
        <f t="shared" si="2"/>
        <v>0</v>
      </c>
      <c r="H60" s="912">
        <f t="shared" si="3"/>
        <v>0</v>
      </c>
    </row>
    <row r="61" spans="1:8">
      <c r="A61" s="47" t="s">
        <v>724</v>
      </c>
      <c r="B61" s="48" t="s">
        <v>725</v>
      </c>
      <c r="C61" s="96"/>
      <c r="D61" s="96"/>
      <c r="E61" s="1264"/>
      <c r="F61" s="156"/>
      <c r="G61" s="912">
        <f t="shared" si="2"/>
        <v>0</v>
      </c>
      <c r="H61" s="912">
        <f t="shared" si="3"/>
        <v>0</v>
      </c>
    </row>
    <row r="62" spans="1:8">
      <c r="A62" s="47" t="s">
        <v>4534</v>
      </c>
      <c r="B62" s="48" t="s">
        <v>726</v>
      </c>
      <c r="C62" s="96"/>
      <c r="D62" s="96"/>
      <c r="E62" s="1264">
        <v>2</v>
      </c>
      <c r="F62" s="156">
        <v>2</v>
      </c>
      <c r="G62" s="912">
        <f t="shared" si="2"/>
        <v>2</v>
      </c>
      <c r="H62" s="912">
        <f t="shared" si="3"/>
        <v>2</v>
      </c>
    </row>
    <row r="63" spans="1:8" ht="25.5">
      <c r="A63" s="47" t="s">
        <v>4005</v>
      </c>
      <c r="B63" s="48" t="s">
        <v>4006</v>
      </c>
      <c r="C63" s="96"/>
      <c r="D63" s="96"/>
      <c r="E63" s="1264"/>
      <c r="F63" s="156"/>
      <c r="G63" s="912">
        <f t="shared" si="2"/>
        <v>0</v>
      </c>
      <c r="H63" s="912">
        <f t="shared" si="3"/>
        <v>0</v>
      </c>
    </row>
    <row r="64" spans="1:8">
      <c r="A64" s="47" t="s">
        <v>1260</v>
      </c>
      <c r="B64" s="48" t="s">
        <v>1261</v>
      </c>
      <c r="C64" s="96"/>
      <c r="D64" s="96"/>
      <c r="E64" s="1264"/>
      <c r="F64" s="156"/>
      <c r="G64" s="912">
        <f t="shared" si="2"/>
        <v>0</v>
      </c>
      <c r="H64" s="912">
        <f t="shared" si="3"/>
        <v>0</v>
      </c>
    </row>
    <row r="65" spans="1:8">
      <c r="A65" s="47" t="s">
        <v>3870</v>
      </c>
      <c r="B65" s="48" t="s">
        <v>3004</v>
      </c>
      <c r="C65" s="96"/>
      <c r="D65" s="96"/>
      <c r="E65" s="1264"/>
      <c r="F65" s="156"/>
      <c r="G65" s="912">
        <f t="shared" si="2"/>
        <v>0</v>
      </c>
      <c r="H65" s="912">
        <f t="shared" si="3"/>
        <v>0</v>
      </c>
    </row>
    <row r="66" spans="1:8">
      <c r="A66" s="47" t="s">
        <v>2560</v>
      </c>
      <c r="B66" s="48" t="s">
        <v>3005</v>
      </c>
      <c r="C66" s="96"/>
      <c r="D66" s="96"/>
      <c r="E66" s="1264"/>
      <c r="F66" s="156"/>
      <c r="G66" s="912">
        <f t="shared" si="2"/>
        <v>0</v>
      </c>
      <c r="H66" s="912">
        <f t="shared" si="3"/>
        <v>0</v>
      </c>
    </row>
    <row r="67" spans="1:8">
      <c r="A67" s="47" t="s">
        <v>4411</v>
      </c>
      <c r="B67" s="48" t="s">
        <v>4412</v>
      </c>
      <c r="C67" s="96"/>
      <c r="D67" s="96"/>
      <c r="E67" s="1264"/>
      <c r="F67" s="156"/>
      <c r="G67" s="912">
        <f t="shared" si="2"/>
        <v>0</v>
      </c>
      <c r="H67" s="912">
        <f t="shared" si="3"/>
        <v>0</v>
      </c>
    </row>
    <row r="68" spans="1:8">
      <c r="A68" s="47" t="s">
        <v>2592</v>
      </c>
      <c r="B68" s="48" t="s">
        <v>346</v>
      </c>
      <c r="C68" s="96"/>
      <c r="D68" s="96"/>
      <c r="E68" s="1264"/>
      <c r="F68" s="156"/>
      <c r="G68" s="912">
        <f t="shared" si="2"/>
        <v>0</v>
      </c>
      <c r="H68" s="912">
        <f t="shared" si="3"/>
        <v>0</v>
      </c>
    </row>
    <row r="69" spans="1:8" ht="25.5">
      <c r="A69" s="47" t="s">
        <v>594</v>
      </c>
      <c r="B69" s="48" t="s">
        <v>595</v>
      </c>
      <c r="C69" s="96"/>
      <c r="D69" s="96"/>
      <c r="E69" s="1264"/>
      <c r="F69" s="156"/>
      <c r="G69" s="912">
        <f t="shared" si="2"/>
        <v>0</v>
      </c>
      <c r="H69" s="912">
        <f t="shared" si="3"/>
        <v>0</v>
      </c>
    </row>
    <row r="70" spans="1:8">
      <c r="A70" s="47" t="s">
        <v>2313</v>
      </c>
      <c r="B70" s="48" t="s">
        <v>3006</v>
      </c>
      <c r="C70" s="96"/>
      <c r="D70" s="96"/>
      <c r="E70" s="1264"/>
      <c r="F70" s="156"/>
      <c r="G70" s="912">
        <f t="shared" si="2"/>
        <v>0</v>
      </c>
      <c r="H70" s="912">
        <f t="shared" si="3"/>
        <v>0</v>
      </c>
    </row>
    <row r="71" spans="1:8" ht="25.5">
      <c r="A71" s="47" t="s">
        <v>3936</v>
      </c>
      <c r="B71" s="48" t="s">
        <v>3007</v>
      </c>
      <c r="C71" s="96"/>
      <c r="D71" s="96"/>
      <c r="E71" s="1264"/>
      <c r="F71" s="156"/>
      <c r="G71" s="912">
        <f t="shared" si="2"/>
        <v>0</v>
      </c>
      <c r="H71" s="912">
        <f t="shared" si="3"/>
        <v>0</v>
      </c>
    </row>
    <row r="72" spans="1:8" ht="25.5">
      <c r="A72" s="47" t="s">
        <v>4418</v>
      </c>
      <c r="B72" s="48" t="s">
        <v>1541</v>
      </c>
      <c r="C72" s="96"/>
      <c r="D72" s="96"/>
      <c r="E72" s="1264"/>
      <c r="F72" s="156"/>
      <c r="G72" s="912">
        <f t="shared" si="2"/>
        <v>0</v>
      </c>
      <c r="H72" s="912">
        <f t="shared" si="3"/>
        <v>0</v>
      </c>
    </row>
    <row r="73" spans="1:8" ht="38.25">
      <c r="A73" s="47" t="s">
        <v>2712</v>
      </c>
      <c r="B73" s="48" t="s">
        <v>1542</v>
      </c>
      <c r="C73" s="96"/>
      <c r="D73" s="96"/>
      <c r="E73" s="1264">
        <v>1</v>
      </c>
      <c r="F73" s="156">
        <v>1</v>
      </c>
      <c r="G73" s="912">
        <f t="shared" si="2"/>
        <v>1</v>
      </c>
      <c r="H73" s="912">
        <f t="shared" si="3"/>
        <v>1</v>
      </c>
    </row>
    <row r="74" spans="1:8" ht="38.25">
      <c r="A74" s="50" t="s">
        <v>1001</v>
      </c>
      <c r="B74" s="383" t="s">
        <v>1543</v>
      </c>
      <c r="C74" s="96"/>
      <c r="D74" s="96"/>
      <c r="E74" s="1264"/>
      <c r="F74" s="1076"/>
      <c r="G74" s="1077">
        <f t="shared" si="2"/>
        <v>0</v>
      </c>
      <c r="H74" s="1077">
        <f t="shared" si="3"/>
        <v>0</v>
      </c>
    </row>
    <row r="75" spans="1:8">
      <c r="A75" s="50" t="s">
        <v>1602</v>
      </c>
      <c r="B75" s="383" t="s">
        <v>6122</v>
      </c>
      <c r="C75" s="96"/>
      <c r="D75" s="96"/>
      <c r="E75" s="1264">
        <v>1</v>
      </c>
      <c r="F75" s="1076">
        <v>1</v>
      </c>
      <c r="G75" s="1077">
        <f t="shared" si="2"/>
        <v>1</v>
      </c>
      <c r="H75" s="1077">
        <f t="shared" si="3"/>
        <v>1</v>
      </c>
    </row>
    <row r="76" spans="1:8" ht="25.5">
      <c r="A76" s="50" t="s">
        <v>7419</v>
      </c>
      <c r="B76" s="383" t="s">
        <v>7420</v>
      </c>
      <c r="C76" s="96"/>
      <c r="D76" s="96"/>
      <c r="E76" s="1264">
        <v>1</v>
      </c>
      <c r="F76" s="1076">
        <v>1</v>
      </c>
      <c r="G76" s="1077">
        <f t="shared" si="2"/>
        <v>1</v>
      </c>
      <c r="H76" s="1077">
        <f t="shared" si="3"/>
        <v>1</v>
      </c>
    </row>
    <row r="77" spans="1:8">
      <c r="A77" s="50"/>
      <c r="B77" s="383"/>
      <c r="C77" s="96"/>
      <c r="D77" s="96"/>
      <c r="E77" s="1264"/>
      <c r="F77" s="156"/>
      <c r="G77" s="912">
        <f t="shared" si="2"/>
        <v>0</v>
      </c>
      <c r="H77" s="912">
        <f t="shared" si="3"/>
        <v>0</v>
      </c>
    </row>
    <row r="78" spans="1:8" ht="18.75" customHeight="1">
      <c r="A78" s="1505" t="s">
        <v>923</v>
      </c>
      <c r="B78" s="1506"/>
      <c r="C78" s="246">
        <f>SUM(C12:C77)</f>
        <v>0</v>
      </c>
      <c r="D78" s="246">
        <f>SUM(D12:D77)</f>
        <v>0</v>
      </c>
      <c r="E78" s="246">
        <f>SUM(E12:E77)</f>
        <v>363</v>
      </c>
      <c r="F78" s="246">
        <f>SUM(F12:F77)</f>
        <v>363</v>
      </c>
      <c r="G78" s="912">
        <f t="shared" si="2"/>
        <v>363</v>
      </c>
      <c r="H78" s="912">
        <f t="shared" si="3"/>
        <v>363</v>
      </c>
    </row>
    <row r="79" spans="1:8" ht="13.5" customHeight="1">
      <c r="A79" s="342" t="s">
        <v>3975</v>
      </c>
      <c r="B79" s="343"/>
      <c r="C79" s="1430"/>
      <c r="D79" s="1430"/>
      <c r="E79" s="1430"/>
      <c r="F79" s="1430"/>
      <c r="G79" s="1430"/>
      <c r="H79" s="1429"/>
    </row>
    <row r="80" spans="1:8" ht="13.5" customHeight="1">
      <c r="A80" s="341" t="s">
        <v>3976</v>
      </c>
      <c r="B80" s="243" t="s">
        <v>3977</v>
      </c>
      <c r="C80" s="98"/>
      <c r="D80" s="98"/>
      <c r="E80" s="164"/>
      <c r="F80" s="164"/>
      <c r="G80" s="146">
        <f t="shared" ref="G80:G93" si="4">C80+E80</f>
        <v>0</v>
      </c>
      <c r="H80" s="146">
        <f t="shared" ref="H80:H93" si="5">D80+F80</f>
        <v>0</v>
      </c>
    </row>
    <row r="81" spans="1:10" ht="13.5" customHeight="1">
      <c r="A81" s="341" t="s">
        <v>3978</v>
      </c>
      <c r="B81" s="243" t="s">
        <v>3979</v>
      </c>
      <c r="C81" s="98"/>
      <c r="D81" s="98"/>
      <c r="E81" s="164"/>
      <c r="F81" s="164"/>
      <c r="G81" s="146">
        <f t="shared" si="4"/>
        <v>0</v>
      </c>
      <c r="H81" s="146">
        <f t="shared" si="5"/>
        <v>0</v>
      </c>
    </row>
    <row r="82" spans="1:10" ht="13.5" customHeight="1">
      <c r="A82" s="341" t="s">
        <v>3980</v>
      </c>
      <c r="B82" s="243" t="s">
        <v>3981</v>
      </c>
      <c r="C82" s="98"/>
      <c r="D82" s="98"/>
      <c r="E82" s="164"/>
      <c r="F82" s="164"/>
      <c r="G82" s="146">
        <f t="shared" si="4"/>
        <v>0</v>
      </c>
      <c r="H82" s="146">
        <f t="shared" si="5"/>
        <v>0</v>
      </c>
      <c r="J82" s="427"/>
    </row>
    <row r="83" spans="1:10" ht="13.5" customHeight="1">
      <c r="A83" s="341" t="s">
        <v>4477</v>
      </c>
      <c r="B83" s="243" t="s">
        <v>3982</v>
      </c>
      <c r="C83" s="98"/>
      <c r="D83" s="98"/>
      <c r="E83" s="164"/>
      <c r="F83" s="164"/>
      <c r="G83" s="146">
        <f t="shared" si="4"/>
        <v>0</v>
      </c>
      <c r="H83" s="146">
        <f t="shared" si="5"/>
        <v>0</v>
      </c>
    </row>
    <row r="84" spans="1:10" ht="15">
      <c r="A84" s="341" t="s">
        <v>3983</v>
      </c>
      <c r="B84" s="243" t="s">
        <v>3984</v>
      </c>
      <c r="C84" s="98"/>
      <c r="D84" s="98"/>
      <c r="E84" s="164"/>
      <c r="F84" s="164"/>
      <c r="G84" s="146">
        <f t="shared" si="4"/>
        <v>0</v>
      </c>
      <c r="H84" s="146">
        <f t="shared" si="5"/>
        <v>0</v>
      </c>
    </row>
    <row r="85" spans="1:10" ht="13.5" customHeight="1">
      <c r="A85" s="341" t="s">
        <v>3985</v>
      </c>
      <c r="B85" s="243" t="s">
        <v>3986</v>
      </c>
      <c r="C85" s="98"/>
      <c r="D85" s="98"/>
      <c r="E85" s="164"/>
      <c r="F85" s="164"/>
      <c r="G85" s="146">
        <f t="shared" si="4"/>
        <v>0</v>
      </c>
      <c r="H85" s="146">
        <f t="shared" si="5"/>
        <v>0</v>
      </c>
    </row>
    <row r="86" spans="1:10" ht="19.5" customHeight="1">
      <c r="A86" s="341" t="s">
        <v>3987</v>
      </c>
      <c r="B86" s="243" t="s">
        <v>3988</v>
      </c>
      <c r="C86" s="98"/>
      <c r="D86" s="98"/>
      <c r="E86" s="164"/>
      <c r="F86" s="164"/>
      <c r="G86" s="146">
        <f t="shared" si="4"/>
        <v>0</v>
      </c>
      <c r="H86" s="146">
        <f t="shared" si="5"/>
        <v>0</v>
      </c>
    </row>
    <row r="87" spans="1:10" ht="13.5" customHeight="1">
      <c r="A87" s="341" t="s">
        <v>3989</v>
      </c>
      <c r="B87" s="243" t="s">
        <v>3990</v>
      </c>
      <c r="C87" s="98"/>
      <c r="D87" s="98"/>
      <c r="E87" s="164"/>
      <c r="F87" s="164"/>
      <c r="G87" s="146">
        <f t="shared" si="4"/>
        <v>0</v>
      </c>
      <c r="H87" s="146">
        <f t="shared" si="5"/>
        <v>0</v>
      </c>
    </row>
    <row r="88" spans="1:10" ht="19.5" customHeight="1">
      <c r="A88" s="341" t="s">
        <v>3991</v>
      </c>
      <c r="B88" s="243" t="s">
        <v>3992</v>
      </c>
      <c r="C88" s="98"/>
      <c r="D88" s="98"/>
      <c r="E88" s="164"/>
      <c r="F88" s="164"/>
      <c r="G88" s="146">
        <f t="shared" si="4"/>
        <v>0</v>
      </c>
      <c r="H88" s="146">
        <f t="shared" si="5"/>
        <v>0</v>
      </c>
    </row>
    <row r="89" spans="1:10" ht="15" customHeight="1">
      <c r="A89" s="341" t="s">
        <v>3993</v>
      </c>
      <c r="B89" s="243" t="s">
        <v>3994</v>
      </c>
      <c r="C89" s="98"/>
      <c r="D89" s="98"/>
      <c r="E89" s="164"/>
      <c r="F89" s="164"/>
      <c r="G89" s="146">
        <f t="shared" si="4"/>
        <v>0</v>
      </c>
      <c r="H89" s="146">
        <f t="shared" si="5"/>
        <v>0</v>
      </c>
    </row>
    <row r="90" spans="1:10" ht="15" customHeight="1">
      <c r="A90" s="341" t="s">
        <v>3995</v>
      </c>
      <c r="B90" s="243" t="s">
        <v>3996</v>
      </c>
      <c r="C90" s="98"/>
      <c r="D90" s="98"/>
      <c r="E90" s="164"/>
      <c r="F90" s="164"/>
      <c r="G90" s="146">
        <f t="shared" si="4"/>
        <v>0</v>
      </c>
      <c r="H90" s="146">
        <f t="shared" si="5"/>
        <v>0</v>
      </c>
    </row>
    <row r="91" spans="1:10" ht="16.5" customHeight="1">
      <c r="A91" s="341" t="s">
        <v>3997</v>
      </c>
      <c r="B91" s="243" t="s">
        <v>3998</v>
      </c>
      <c r="C91" s="98"/>
      <c r="D91" s="98"/>
      <c r="E91" s="164"/>
      <c r="F91" s="164"/>
      <c r="G91" s="146">
        <f t="shared" si="4"/>
        <v>0</v>
      </c>
      <c r="H91" s="146">
        <f t="shared" si="5"/>
        <v>0</v>
      </c>
    </row>
    <row r="92" spans="1:10">
      <c r="A92" s="342" t="s">
        <v>3999</v>
      </c>
      <c r="B92" s="344"/>
      <c r="C92" s="805">
        <f>SUM(C80:C91)</f>
        <v>0</v>
      </c>
      <c r="D92" s="805">
        <f>SUM(D80:D91)</f>
        <v>0</v>
      </c>
      <c r="E92" s="805">
        <f>SUM(E80:E91)</f>
        <v>0</v>
      </c>
      <c r="F92" s="805">
        <f>SUM(F80:F91)</f>
        <v>0</v>
      </c>
      <c r="G92" s="146">
        <f t="shared" si="4"/>
        <v>0</v>
      </c>
      <c r="H92" s="146">
        <f t="shared" si="5"/>
        <v>0</v>
      </c>
    </row>
    <row r="93" spans="1:10">
      <c r="A93" s="238" t="s">
        <v>4000</v>
      </c>
      <c r="B93" s="236"/>
      <c r="C93" s="237">
        <f>SUM(C78+C92)</f>
        <v>0</v>
      </c>
      <c r="D93" s="237">
        <f>SUM(D78+D92)</f>
        <v>0</v>
      </c>
      <c r="E93" s="237">
        <f>SUM(E78+E92)</f>
        <v>363</v>
      </c>
      <c r="F93" s="237">
        <f>SUM(F78+F92)</f>
        <v>363</v>
      </c>
      <c r="G93" s="397">
        <f t="shared" si="4"/>
        <v>363</v>
      </c>
      <c r="H93" s="397">
        <f t="shared" si="5"/>
        <v>363</v>
      </c>
    </row>
    <row r="94" spans="1:10" ht="18.75" customHeight="1">
      <c r="A94" s="1448" t="s">
        <v>4001</v>
      </c>
      <c r="B94" s="1448"/>
      <c r="C94" s="1448"/>
      <c r="D94" s="1448"/>
      <c r="E94" s="1448"/>
      <c r="F94" s="1448"/>
      <c r="G94" s="1448"/>
      <c r="H94" s="1448"/>
    </row>
    <row r="95" spans="1:10" ht="28.5" customHeight="1">
      <c r="A95" s="1448" t="s">
        <v>4050</v>
      </c>
      <c r="B95" s="1448"/>
      <c r="C95" s="1448"/>
      <c r="D95" s="1448"/>
      <c r="E95" s="1448"/>
      <c r="F95" s="1448"/>
      <c r="G95" s="1448"/>
      <c r="H95" s="1448"/>
    </row>
    <row r="96" spans="1:10" ht="15">
      <c r="A96" s="6"/>
      <c r="B96" s="350"/>
      <c r="C96" s="350"/>
      <c r="D96" s="350"/>
      <c r="E96" s="19"/>
      <c r="F96" s="19"/>
      <c r="G96" s="16"/>
      <c r="H96" s="19"/>
    </row>
  </sheetData>
  <mergeCells count="10">
    <mergeCell ref="C2:D2"/>
    <mergeCell ref="C7:D7"/>
    <mergeCell ref="E7:F7"/>
    <mergeCell ref="G7:H7"/>
    <mergeCell ref="A94:H94"/>
    <mergeCell ref="A95:H95"/>
    <mergeCell ref="A7:A8"/>
    <mergeCell ref="B7:B8"/>
    <mergeCell ref="C79:H79"/>
    <mergeCell ref="A78:B78"/>
  </mergeCells>
  <phoneticPr fontId="42" type="noConversion"/>
  <pageMargins left="0.71" right="0.71" top="0.75" bottom="0.75" header="0.31" footer="0.31"/>
  <pageSetup paperSize="9" scale="6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18"/>
  <sheetViews>
    <sheetView topLeftCell="A194" workbookViewId="0">
      <selection activeCell="O146" sqref="O146"/>
    </sheetView>
  </sheetViews>
  <sheetFormatPr defaultColWidth="9.140625" defaultRowHeight="12.75"/>
  <cols>
    <col min="1" max="1" width="9.140625" style="11"/>
    <col min="2" max="2" width="57.85546875" style="11" customWidth="1"/>
    <col min="3" max="4" width="8.85546875" style="11" customWidth="1"/>
    <col min="5" max="6" width="9" style="11" customWidth="1"/>
    <col min="7" max="7" width="9.42578125" style="11" customWidth="1"/>
    <col min="8" max="8" width="8.42578125" style="11" customWidth="1"/>
    <col min="9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7802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71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45.75" customHeight="1" thickBot="1">
      <c r="A8" s="1452"/>
      <c r="B8" s="1452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15.75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>
      <c r="A10" s="428" t="s">
        <v>727</v>
      </c>
      <c r="B10" s="367" t="s">
        <v>728</v>
      </c>
      <c r="C10" s="232"/>
      <c r="D10" s="232"/>
      <c r="E10" s="232"/>
      <c r="F10" s="232"/>
      <c r="G10" s="146">
        <f t="shared" ref="G10:G41" si="0">C10+E10</f>
        <v>0</v>
      </c>
      <c r="H10" s="146">
        <f t="shared" ref="H10:H41" si="1">D10+F10</f>
        <v>0</v>
      </c>
    </row>
    <row r="11" spans="1:8">
      <c r="A11" s="428" t="s">
        <v>2632</v>
      </c>
      <c r="B11" s="367" t="s">
        <v>731</v>
      </c>
      <c r="C11" s="232"/>
      <c r="D11" s="232"/>
      <c r="E11" s="232">
        <v>26</v>
      </c>
      <c r="F11" s="232">
        <v>26</v>
      </c>
      <c r="G11" s="146">
        <f t="shared" si="0"/>
        <v>26</v>
      </c>
      <c r="H11" s="146">
        <f t="shared" si="1"/>
        <v>26</v>
      </c>
    </row>
    <row r="12" spans="1:8">
      <c r="A12" s="428" t="s">
        <v>1337</v>
      </c>
      <c r="B12" s="367" t="s">
        <v>732</v>
      </c>
      <c r="C12" s="232"/>
      <c r="D12" s="232"/>
      <c r="E12" s="232">
        <v>6</v>
      </c>
      <c r="F12" s="232">
        <v>6</v>
      </c>
      <c r="G12" s="146">
        <f t="shared" si="0"/>
        <v>6</v>
      </c>
      <c r="H12" s="146">
        <f t="shared" si="1"/>
        <v>6</v>
      </c>
    </row>
    <row r="13" spans="1:8">
      <c r="A13" s="428" t="s">
        <v>1339</v>
      </c>
      <c r="B13" s="367" t="s">
        <v>1340</v>
      </c>
      <c r="C13" s="232"/>
      <c r="D13" s="232"/>
      <c r="E13" s="232">
        <v>3</v>
      </c>
      <c r="F13" s="232">
        <v>3</v>
      </c>
      <c r="G13" s="146">
        <f t="shared" si="0"/>
        <v>3</v>
      </c>
      <c r="H13" s="146">
        <f t="shared" si="1"/>
        <v>3</v>
      </c>
    </row>
    <row r="14" spans="1:8">
      <c r="A14" s="428" t="s">
        <v>733</v>
      </c>
      <c r="B14" s="367" t="s">
        <v>734</v>
      </c>
      <c r="C14" s="232"/>
      <c r="D14" s="232"/>
      <c r="E14" s="232"/>
      <c r="F14" s="232"/>
      <c r="G14" s="146">
        <f t="shared" si="0"/>
        <v>0</v>
      </c>
      <c r="H14" s="146">
        <f t="shared" si="1"/>
        <v>0</v>
      </c>
    </row>
    <row r="15" spans="1:8">
      <c r="A15" s="428" t="s">
        <v>735</v>
      </c>
      <c r="B15" s="367" t="s">
        <v>736</v>
      </c>
      <c r="C15" s="232"/>
      <c r="D15" s="232"/>
      <c r="E15" s="232">
        <v>2</v>
      </c>
      <c r="F15" s="232">
        <v>2</v>
      </c>
      <c r="G15" s="146">
        <f t="shared" si="0"/>
        <v>2</v>
      </c>
      <c r="H15" s="146">
        <f t="shared" si="1"/>
        <v>2</v>
      </c>
    </row>
    <row r="16" spans="1:8">
      <c r="A16" s="428" t="s">
        <v>1341</v>
      </c>
      <c r="B16" s="367" t="s">
        <v>737</v>
      </c>
      <c r="C16" s="232"/>
      <c r="D16" s="232"/>
      <c r="E16" s="232">
        <v>22</v>
      </c>
      <c r="F16" s="232">
        <v>22</v>
      </c>
      <c r="G16" s="146">
        <f t="shared" si="0"/>
        <v>22</v>
      </c>
      <c r="H16" s="146">
        <f t="shared" si="1"/>
        <v>22</v>
      </c>
    </row>
    <row r="17" spans="1:8">
      <c r="A17" s="428" t="s">
        <v>738</v>
      </c>
      <c r="B17" s="367" t="s">
        <v>739</v>
      </c>
      <c r="C17" s="232"/>
      <c r="D17" s="232"/>
      <c r="E17" s="232">
        <v>2</v>
      </c>
      <c r="F17" s="232">
        <v>2</v>
      </c>
      <c r="G17" s="146">
        <f t="shared" si="0"/>
        <v>2</v>
      </c>
      <c r="H17" s="146">
        <f t="shared" si="1"/>
        <v>2</v>
      </c>
    </row>
    <row r="18" spans="1:8">
      <c r="A18" s="429" t="s">
        <v>740</v>
      </c>
      <c r="B18" s="367" t="s">
        <v>741</v>
      </c>
      <c r="C18" s="232"/>
      <c r="D18" s="232"/>
      <c r="E18" s="232">
        <v>4</v>
      </c>
      <c r="F18" s="232">
        <v>4</v>
      </c>
      <c r="G18" s="146">
        <f t="shared" si="0"/>
        <v>4</v>
      </c>
      <c r="H18" s="146">
        <f t="shared" si="1"/>
        <v>4</v>
      </c>
    </row>
    <row r="19" spans="1:8" ht="24">
      <c r="A19" s="428" t="s">
        <v>1375</v>
      </c>
      <c r="B19" s="638" t="s">
        <v>295</v>
      </c>
      <c r="C19" s="232"/>
      <c r="D19" s="232"/>
      <c r="E19" s="232">
        <v>2</v>
      </c>
      <c r="F19" s="232">
        <v>2</v>
      </c>
      <c r="G19" s="146">
        <f t="shared" si="0"/>
        <v>2</v>
      </c>
      <c r="H19" s="146">
        <f t="shared" si="1"/>
        <v>2</v>
      </c>
    </row>
    <row r="20" spans="1:8">
      <c r="A20" s="428" t="s">
        <v>742</v>
      </c>
      <c r="B20" s="367" t="s">
        <v>3012</v>
      </c>
      <c r="C20" s="231"/>
      <c r="D20" s="231"/>
      <c r="E20" s="232"/>
      <c r="F20" s="232"/>
      <c r="G20" s="146">
        <f t="shared" si="0"/>
        <v>0</v>
      </c>
      <c r="H20" s="146">
        <f t="shared" si="1"/>
        <v>0</v>
      </c>
    </row>
    <row r="21" spans="1:8">
      <c r="A21" s="428" t="s">
        <v>743</v>
      </c>
      <c r="B21" s="367" t="s">
        <v>744</v>
      </c>
      <c r="C21" s="232"/>
      <c r="D21" s="232"/>
      <c r="E21" s="232">
        <v>3</v>
      </c>
      <c r="F21" s="232">
        <v>3</v>
      </c>
      <c r="G21" s="146">
        <f t="shared" si="0"/>
        <v>3</v>
      </c>
      <c r="H21" s="146">
        <f t="shared" si="1"/>
        <v>3</v>
      </c>
    </row>
    <row r="22" spans="1:8">
      <c r="A22" s="428" t="s">
        <v>745</v>
      </c>
      <c r="B22" s="367" t="s">
        <v>746</v>
      </c>
      <c r="C22" s="232"/>
      <c r="D22" s="232"/>
      <c r="E22" s="232">
        <v>11</v>
      </c>
      <c r="F22" s="232">
        <v>11</v>
      </c>
      <c r="G22" s="146">
        <f t="shared" si="0"/>
        <v>11</v>
      </c>
      <c r="H22" s="146">
        <f t="shared" si="1"/>
        <v>11</v>
      </c>
    </row>
    <row r="23" spans="1:8">
      <c r="A23" s="428" t="s">
        <v>747</v>
      </c>
      <c r="B23" s="367" t="s">
        <v>748</v>
      </c>
      <c r="C23" s="232"/>
      <c r="D23" s="232"/>
      <c r="E23" s="232"/>
      <c r="F23" s="232"/>
      <c r="G23" s="146">
        <f t="shared" si="0"/>
        <v>0</v>
      </c>
      <c r="H23" s="146">
        <f t="shared" si="1"/>
        <v>0</v>
      </c>
    </row>
    <row r="24" spans="1:8" ht="24">
      <c r="A24" s="428" t="s">
        <v>749</v>
      </c>
      <c r="B24" s="638" t="s">
        <v>750</v>
      </c>
      <c r="C24" s="232"/>
      <c r="D24" s="232"/>
      <c r="E24" s="232">
        <v>2</v>
      </c>
      <c r="F24" s="232">
        <v>2</v>
      </c>
      <c r="G24" s="146">
        <f t="shared" si="0"/>
        <v>2</v>
      </c>
      <c r="H24" s="146">
        <f t="shared" si="1"/>
        <v>2</v>
      </c>
    </row>
    <row r="25" spans="1:8">
      <c r="A25" s="428" t="s">
        <v>751</v>
      </c>
      <c r="B25" s="430" t="s">
        <v>752</v>
      </c>
      <c r="C25" s="232"/>
      <c r="D25" s="232"/>
      <c r="E25" s="232">
        <v>2</v>
      </c>
      <c r="F25" s="232">
        <v>2</v>
      </c>
      <c r="G25" s="146">
        <f t="shared" si="0"/>
        <v>2</v>
      </c>
      <c r="H25" s="146">
        <f t="shared" si="1"/>
        <v>2</v>
      </c>
    </row>
    <row r="26" spans="1:8" ht="24">
      <c r="A26" s="428" t="s">
        <v>753</v>
      </c>
      <c r="B26" s="638" t="s">
        <v>754</v>
      </c>
      <c r="C26" s="231"/>
      <c r="D26" s="231"/>
      <c r="E26" s="232"/>
      <c r="F26" s="232"/>
      <c r="G26" s="146">
        <f t="shared" si="0"/>
        <v>0</v>
      </c>
      <c r="H26" s="146">
        <f t="shared" si="1"/>
        <v>0</v>
      </c>
    </row>
    <row r="27" spans="1:8">
      <c r="A27" s="428" t="s">
        <v>755</v>
      </c>
      <c r="B27" s="367" t="s">
        <v>756</v>
      </c>
      <c r="C27" s="232"/>
      <c r="D27" s="232"/>
      <c r="E27" s="232">
        <v>11</v>
      </c>
      <c r="F27" s="232">
        <v>11</v>
      </c>
      <c r="G27" s="146">
        <f t="shared" si="0"/>
        <v>11</v>
      </c>
      <c r="H27" s="146">
        <f t="shared" si="1"/>
        <v>11</v>
      </c>
    </row>
    <row r="28" spans="1:8">
      <c r="A28" s="428" t="s">
        <v>757</v>
      </c>
      <c r="B28" s="367" t="s">
        <v>758</v>
      </c>
      <c r="C28" s="232"/>
      <c r="D28" s="232"/>
      <c r="E28" s="232"/>
      <c r="F28" s="232"/>
      <c r="G28" s="146">
        <f t="shared" si="0"/>
        <v>0</v>
      </c>
      <c r="H28" s="146">
        <f t="shared" si="1"/>
        <v>0</v>
      </c>
    </row>
    <row r="29" spans="1:8">
      <c r="A29" s="428" t="s">
        <v>759</v>
      </c>
      <c r="B29" s="367" t="s">
        <v>760</v>
      </c>
      <c r="C29" s="231"/>
      <c r="D29" s="231"/>
      <c r="E29" s="232"/>
      <c r="F29" s="232"/>
      <c r="G29" s="146">
        <f t="shared" si="0"/>
        <v>0</v>
      </c>
      <c r="H29" s="146">
        <f t="shared" si="1"/>
        <v>0</v>
      </c>
    </row>
    <row r="30" spans="1:8">
      <c r="A30" s="428" t="s">
        <v>5262</v>
      </c>
      <c r="B30" s="367" t="s">
        <v>762</v>
      </c>
      <c r="C30" s="231"/>
      <c r="D30" s="231"/>
      <c r="E30" s="232"/>
      <c r="F30" s="232"/>
      <c r="G30" s="146">
        <f t="shared" si="0"/>
        <v>0</v>
      </c>
      <c r="H30" s="146">
        <f t="shared" si="1"/>
        <v>0</v>
      </c>
    </row>
    <row r="31" spans="1:8">
      <c r="A31" s="428" t="s">
        <v>763</v>
      </c>
      <c r="B31" s="367" t="s">
        <v>764</v>
      </c>
      <c r="C31" s="232"/>
      <c r="D31" s="232"/>
      <c r="E31" s="232">
        <v>2</v>
      </c>
      <c r="F31" s="232">
        <v>2</v>
      </c>
      <c r="G31" s="146">
        <f t="shared" si="0"/>
        <v>2</v>
      </c>
      <c r="H31" s="146">
        <f t="shared" si="1"/>
        <v>2</v>
      </c>
    </row>
    <row r="32" spans="1:8">
      <c r="A32" s="428" t="s">
        <v>765</v>
      </c>
      <c r="B32" s="367" t="s">
        <v>766</v>
      </c>
      <c r="C32" s="232"/>
      <c r="D32" s="232"/>
      <c r="E32" s="232">
        <v>1</v>
      </c>
      <c r="F32" s="232">
        <v>1</v>
      </c>
      <c r="G32" s="146">
        <f t="shared" si="0"/>
        <v>1</v>
      </c>
      <c r="H32" s="146">
        <f t="shared" si="1"/>
        <v>1</v>
      </c>
    </row>
    <row r="33" spans="1:9">
      <c r="A33" s="428" t="s">
        <v>767</v>
      </c>
      <c r="B33" s="367" t="s">
        <v>768</v>
      </c>
      <c r="C33" s="232"/>
      <c r="D33" s="232"/>
      <c r="E33" s="232"/>
      <c r="F33" s="232"/>
      <c r="G33" s="146">
        <f t="shared" si="0"/>
        <v>0</v>
      </c>
      <c r="H33" s="146">
        <f t="shared" si="1"/>
        <v>0</v>
      </c>
    </row>
    <row r="34" spans="1:9">
      <c r="A34" s="428" t="s">
        <v>769</v>
      </c>
      <c r="B34" s="367" t="s">
        <v>770</v>
      </c>
      <c r="C34" s="232"/>
      <c r="D34" s="232"/>
      <c r="E34" s="232">
        <v>1</v>
      </c>
      <c r="F34" s="232">
        <v>1</v>
      </c>
      <c r="G34" s="146">
        <f t="shared" si="0"/>
        <v>1</v>
      </c>
      <c r="H34" s="146">
        <f t="shared" si="1"/>
        <v>1</v>
      </c>
    </row>
    <row r="35" spans="1:9">
      <c r="A35" s="428" t="s">
        <v>771</v>
      </c>
      <c r="B35" s="367" t="s">
        <v>772</v>
      </c>
      <c r="C35" s="232"/>
      <c r="D35" s="232"/>
      <c r="E35" s="232">
        <v>1</v>
      </c>
      <c r="F35" s="232">
        <v>1</v>
      </c>
      <c r="G35" s="146">
        <f t="shared" si="0"/>
        <v>1</v>
      </c>
      <c r="H35" s="146">
        <f t="shared" si="1"/>
        <v>1</v>
      </c>
    </row>
    <row r="36" spans="1:9">
      <c r="A36" s="429" t="s">
        <v>773</v>
      </c>
      <c r="B36" s="48" t="s">
        <v>774</v>
      </c>
      <c r="C36" s="232"/>
      <c r="D36" s="232"/>
      <c r="E36" s="232">
        <v>4</v>
      </c>
      <c r="F36" s="232">
        <v>4</v>
      </c>
      <c r="G36" s="146">
        <f t="shared" si="0"/>
        <v>4</v>
      </c>
      <c r="H36" s="146">
        <f t="shared" si="1"/>
        <v>4</v>
      </c>
    </row>
    <row r="37" spans="1:9" ht="25.5">
      <c r="A37" s="429" t="s">
        <v>775</v>
      </c>
      <c r="B37" s="48" t="s">
        <v>776</v>
      </c>
      <c r="C37" s="232"/>
      <c r="D37" s="232"/>
      <c r="E37" s="232"/>
      <c r="F37" s="232"/>
      <c r="G37" s="146">
        <f t="shared" si="0"/>
        <v>0</v>
      </c>
      <c r="H37" s="146">
        <f t="shared" si="1"/>
        <v>0</v>
      </c>
    </row>
    <row r="38" spans="1:9">
      <c r="A38" s="429" t="s">
        <v>777</v>
      </c>
      <c r="B38" s="48" t="s">
        <v>778</v>
      </c>
      <c r="C38" s="232"/>
      <c r="D38" s="232"/>
      <c r="E38" s="232"/>
      <c r="F38" s="232"/>
      <c r="G38" s="146">
        <f t="shared" si="0"/>
        <v>0</v>
      </c>
      <c r="H38" s="146">
        <f t="shared" si="1"/>
        <v>0</v>
      </c>
      <c r="I38" s="431"/>
    </row>
    <row r="39" spans="1:9">
      <c r="A39" s="429" t="s">
        <v>1276</v>
      </c>
      <c r="B39" s="48" t="s">
        <v>3548</v>
      </c>
      <c r="C39" s="232"/>
      <c r="D39" s="232"/>
      <c r="E39" s="232"/>
      <c r="F39" s="232"/>
      <c r="G39" s="146">
        <f t="shared" si="0"/>
        <v>0</v>
      </c>
      <c r="H39" s="146">
        <f t="shared" si="1"/>
        <v>0</v>
      </c>
    </row>
    <row r="40" spans="1:9">
      <c r="A40" s="429" t="s">
        <v>779</v>
      </c>
      <c r="B40" s="48" t="s">
        <v>780</v>
      </c>
      <c r="C40" s="232"/>
      <c r="D40" s="232"/>
      <c r="E40" s="232"/>
      <c r="F40" s="232"/>
      <c r="G40" s="146">
        <f t="shared" si="0"/>
        <v>0</v>
      </c>
      <c r="H40" s="146">
        <f t="shared" si="1"/>
        <v>0</v>
      </c>
    </row>
    <row r="41" spans="1:9">
      <c r="A41" s="429" t="s">
        <v>781</v>
      </c>
      <c r="B41" s="48" t="s">
        <v>1802</v>
      </c>
      <c r="C41" s="232"/>
      <c r="D41" s="232"/>
      <c r="E41" s="232"/>
      <c r="F41" s="232"/>
      <c r="G41" s="146">
        <f t="shared" si="0"/>
        <v>0</v>
      </c>
      <c r="H41" s="146">
        <f t="shared" si="1"/>
        <v>0</v>
      </c>
    </row>
    <row r="42" spans="1:9" ht="25.5">
      <c r="A42" s="429" t="s">
        <v>1803</v>
      </c>
      <c r="B42" s="48" t="s">
        <v>1804</v>
      </c>
      <c r="C42" s="231"/>
      <c r="D42" s="231"/>
      <c r="E42" s="232"/>
      <c r="F42" s="232"/>
      <c r="G42" s="146">
        <f t="shared" ref="G42:G78" si="2">C42+E42</f>
        <v>0</v>
      </c>
      <c r="H42" s="146">
        <f t="shared" ref="H42:H78" si="3">D42+F42</f>
        <v>0</v>
      </c>
    </row>
    <row r="43" spans="1:9">
      <c r="A43" s="429" t="s">
        <v>1805</v>
      </c>
      <c r="B43" s="48" t="s">
        <v>1806</v>
      </c>
      <c r="C43" s="232"/>
      <c r="D43" s="232"/>
      <c r="E43" s="232">
        <v>3</v>
      </c>
      <c r="F43" s="232">
        <v>3</v>
      </c>
      <c r="G43" s="146">
        <f t="shared" si="2"/>
        <v>3</v>
      </c>
      <c r="H43" s="146">
        <f t="shared" si="3"/>
        <v>3</v>
      </c>
    </row>
    <row r="44" spans="1:9">
      <c r="A44" s="429" t="s">
        <v>1807</v>
      </c>
      <c r="B44" s="48" t="s">
        <v>1808</v>
      </c>
      <c r="C44" s="232"/>
      <c r="D44" s="232"/>
      <c r="E44" s="232">
        <v>1</v>
      </c>
      <c r="F44" s="232">
        <v>1</v>
      </c>
      <c r="G44" s="146">
        <f t="shared" si="2"/>
        <v>1</v>
      </c>
      <c r="H44" s="146">
        <f t="shared" si="3"/>
        <v>1</v>
      </c>
    </row>
    <row r="45" spans="1:9">
      <c r="A45" s="429" t="s">
        <v>1809</v>
      </c>
      <c r="B45" s="48" t="s">
        <v>1810</v>
      </c>
      <c r="C45" s="232"/>
      <c r="D45" s="232"/>
      <c r="E45" s="232"/>
      <c r="F45" s="232"/>
      <c r="G45" s="146">
        <f t="shared" si="2"/>
        <v>0</v>
      </c>
      <c r="H45" s="146">
        <f t="shared" si="3"/>
        <v>0</v>
      </c>
    </row>
    <row r="46" spans="1:9">
      <c r="A46" s="429" t="s">
        <v>1292</v>
      </c>
      <c r="B46" s="48" t="s">
        <v>1293</v>
      </c>
      <c r="C46" s="232"/>
      <c r="D46" s="232"/>
      <c r="E46" s="232"/>
      <c r="F46" s="232"/>
      <c r="G46" s="146">
        <f t="shared" si="2"/>
        <v>0</v>
      </c>
      <c r="H46" s="146">
        <f t="shared" si="3"/>
        <v>0</v>
      </c>
    </row>
    <row r="47" spans="1:9">
      <c r="A47" s="429" t="s">
        <v>2628</v>
      </c>
      <c r="B47" s="48" t="s">
        <v>2629</v>
      </c>
      <c r="C47" s="232"/>
      <c r="D47" s="232"/>
      <c r="E47" s="232"/>
      <c r="F47" s="232"/>
      <c r="G47" s="146">
        <f t="shared" si="2"/>
        <v>0</v>
      </c>
      <c r="H47" s="146">
        <f t="shared" si="3"/>
        <v>0</v>
      </c>
    </row>
    <row r="48" spans="1:9">
      <c r="A48" s="429" t="s">
        <v>1811</v>
      </c>
      <c r="B48" s="48" t="s">
        <v>797</v>
      </c>
      <c r="C48" s="232"/>
      <c r="D48" s="232"/>
      <c r="E48" s="232"/>
      <c r="F48" s="232"/>
      <c r="G48" s="146">
        <f t="shared" si="2"/>
        <v>0</v>
      </c>
      <c r="H48" s="146">
        <f t="shared" si="3"/>
        <v>0</v>
      </c>
    </row>
    <row r="49" spans="1:8">
      <c r="A49" s="429" t="s">
        <v>1322</v>
      </c>
      <c r="B49" s="48" t="s">
        <v>1323</v>
      </c>
      <c r="C49" s="232"/>
      <c r="D49" s="232"/>
      <c r="E49" s="232"/>
      <c r="F49" s="232"/>
      <c r="G49" s="146">
        <f t="shared" si="2"/>
        <v>0</v>
      </c>
      <c r="H49" s="146">
        <f t="shared" si="3"/>
        <v>0</v>
      </c>
    </row>
    <row r="50" spans="1:8">
      <c r="A50" s="429" t="s">
        <v>1349</v>
      </c>
      <c r="B50" s="48" t="s">
        <v>798</v>
      </c>
      <c r="C50" s="232"/>
      <c r="D50" s="232"/>
      <c r="E50" s="232"/>
      <c r="F50" s="232"/>
      <c r="G50" s="146">
        <f t="shared" si="2"/>
        <v>0</v>
      </c>
      <c r="H50" s="146">
        <f t="shared" si="3"/>
        <v>0</v>
      </c>
    </row>
    <row r="51" spans="1:8">
      <c r="A51" s="429" t="s">
        <v>3013</v>
      </c>
      <c r="B51" s="48" t="s">
        <v>3014</v>
      </c>
      <c r="C51" s="232"/>
      <c r="D51" s="232"/>
      <c r="E51" s="232"/>
      <c r="F51" s="232"/>
      <c r="G51" s="146">
        <f t="shared" si="2"/>
        <v>0</v>
      </c>
      <c r="H51" s="146">
        <f t="shared" si="3"/>
        <v>0</v>
      </c>
    </row>
    <row r="52" spans="1:8">
      <c r="A52" s="429" t="s">
        <v>3018</v>
      </c>
      <c r="B52" s="48" t="s">
        <v>3019</v>
      </c>
      <c r="C52" s="232"/>
      <c r="D52" s="232"/>
      <c r="E52" s="232"/>
      <c r="F52" s="232"/>
      <c r="G52" s="146">
        <f t="shared" si="2"/>
        <v>0</v>
      </c>
      <c r="H52" s="146">
        <f t="shared" si="3"/>
        <v>0</v>
      </c>
    </row>
    <row r="53" spans="1:8">
      <c r="A53" s="429" t="s">
        <v>3017</v>
      </c>
      <c r="B53" s="48" t="s">
        <v>3020</v>
      </c>
      <c r="C53" s="232"/>
      <c r="D53" s="232"/>
      <c r="E53" s="232"/>
      <c r="F53" s="232"/>
      <c r="G53" s="146">
        <f t="shared" si="2"/>
        <v>0</v>
      </c>
      <c r="H53" s="146">
        <f t="shared" si="3"/>
        <v>0</v>
      </c>
    </row>
    <row r="54" spans="1:8">
      <c r="A54" s="429" t="s">
        <v>3021</v>
      </c>
      <c r="B54" s="48" t="s">
        <v>3022</v>
      </c>
      <c r="C54" s="232"/>
      <c r="D54" s="232"/>
      <c r="E54" s="232">
        <v>1</v>
      </c>
      <c r="F54" s="232">
        <v>1</v>
      </c>
      <c r="G54" s="146">
        <f t="shared" si="2"/>
        <v>1</v>
      </c>
      <c r="H54" s="146">
        <f t="shared" si="3"/>
        <v>1</v>
      </c>
    </row>
    <row r="55" spans="1:8">
      <c r="A55" s="429" t="s">
        <v>3023</v>
      </c>
      <c r="B55" s="48" t="s">
        <v>3024</v>
      </c>
      <c r="C55" s="232"/>
      <c r="D55" s="232"/>
      <c r="E55" s="232"/>
      <c r="F55" s="232"/>
      <c r="G55" s="146">
        <f t="shared" si="2"/>
        <v>0</v>
      </c>
      <c r="H55" s="146">
        <f t="shared" si="3"/>
        <v>0</v>
      </c>
    </row>
    <row r="56" spans="1:8">
      <c r="A56" s="429" t="s">
        <v>3025</v>
      </c>
      <c r="B56" s="48" t="s">
        <v>3026</v>
      </c>
      <c r="C56" s="232"/>
      <c r="D56" s="232"/>
      <c r="E56" s="232"/>
      <c r="F56" s="232"/>
      <c r="G56" s="146">
        <f t="shared" si="2"/>
        <v>0</v>
      </c>
      <c r="H56" s="146">
        <f t="shared" si="3"/>
        <v>0</v>
      </c>
    </row>
    <row r="57" spans="1:8">
      <c r="A57" s="429" t="s">
        <v>761</v>
      </c>
      <c r="B57" s="48" t="s">
        <v>3050</v>
      </c>
      <c r="C57" s="232"/>
      <c r="D57" s="232"/>
      <c r="E57" s="232"/>
      <c r="F57" s="232"/>
      <c r="G57" s="146">
        <f t="shared" si="2"/>
        <v>0</v>
      </c>
      <c r="H57" s="146">
        <f t="shared" si="3"/>
        <v>0</v>
      </c>
    </row>
    <row r="58" spans="1:8">
      <c r="A58" s="47" t="s">
        <v>2626</v>
      </c>
      <c r="B58" s="48" t="s">
        <v>2627</v>
      </c>
      <c r="C58" s="231"/>
      <c r="D58" s="231"/>
      <c r="E58" s="232"/>
      <c r="F58" s="232"/>
      <c r="G58" s="146">
        <f t="shared" si="2"/>
        <v>0</v>
      </c>
      <c r="H58" s="146">
        <f t="shared" si="3"/>
        <v>0</v>
      </c>
    </row>
    <row r="59" spans="1:8">
      <c r="A59" s="47" t="s">
        <v>4862</v>
      </c>
      <c r="B59" s="48" t="s">
        <v>4863</v>
      </c>
      <c r="C59" s="231"/>
      <c r="D59" s="231"/>
      <c r="E59" s="232">
        <v>1</v>
      </c>
      <c r="F59" s="232">
        <v>1</v>
      </c>
      <c r="G59" s="146">
        <f t="shared" si="2"/>
        <v>1</v>
      </c>
      <c r="H59" s="146">
        <f t="shared" si="3"/>
        <v>1</v>
      </c>
    </row>
    <row r="60" spans="1:8">
      <c r="A60" s="47" t="s">
        <v>6721</v>
      </c>
      <c r="B60" s="48" t="s">
        <v>6722</v>
      </c>
      <c r="C60" s="231"/>
      <c r="D60" s="231"/>
      <c r="E60" s="232"/>
      <c r="F60" s="232"/>
      <c r="G60" s="146">
        <f t="shared" si="2"/>
        <v>0</v>
      </c>
      <c r="H60" s="146">
        <f t="shared" si="3"/>
        <v>0</v>
      </c>
    </row>
    <row r="61" spans="1:8">
      <c r="A61" s="47" t="s">
        <v>1327</v>
      </c>
      <c r="B61" s="48" t="s">
        <v>6992</v>
      </c>
      <c r="C61" s="897"/>
      <c r="D61" s="897"/>
      <c r="E61" s="232">
        <v>1</v>
      </c>
      <c r="F61" s="232">
        <v>1</v>
      </c>
      <c r="G61" s="896">
        <f t="shared" si="2"/>
        <v>1</v>
      </c>
      <c r="H61" s="896">
        <f t="shared" si="3"/>
        <v>1</v>
      </c>
    </row>
    <row r="62" spans="1:8">
      <c r="A62" s="47" t="s">
        <v>6993</v>
      </c>
      <c r="B62" s="48" t="s">
        <v>6994</v>
      </c>
      <c r="C62" s="897"/>
      <c r="D62" s="897"/>
      <c r="E62" s="232">
        <v>1</v>
      </c>
      <c r="F62" s="232">
        <v>1</v>
      </c>
      <c r="G62" s="896">
        <f t="shared" si="2"/>
        <v>1</v>
      </c>
      <c r="H62" s="896">
        <f t="shared" si="3"/>
        <v>1</v>
      </c>
    </row>
    <row r="63" spans="1:8">
      <c r="A63" s="47" t="s">
        <v>6995</v>
      </c>
      <c r="B63" s="48" t="s">
        <v>6996</v>
      </c>
      <c r="C63" s="897"/>
      <c r="D63" s="897"/>
      <c r="E63" s="232">
        <v>4</v>
      </c>
      <c r="F63" s="232">
        <v>4</v>
      </c>
      <c r="G63" s="896">
        <f t="shared" si="2"/>
        <v>4</v>
      </c>
      <c r="H63" s="896">
        <f t="shared" si="3"/>
        <v>4</v>
      </c>
    </row>
    <row r="64" spans="1:8">
      <c r="A64" s="47" t="s">
        <v>7131</v>
      </c>
      <c r="B64" s="48" t="s">
        <v>7132</v>
      </c>
      <c r="C64" s="1080"/>
      <c r="D64" s="1080"/>
      <c r="E64" s="232">
        <v>1</v>
      </c>
      <c r="F64" s="232">
        <v>1</v>
      </c>
      <c r="G64" s="1079">
        <f t="shared" si="2"/>
        <v>1</v>
      </c>
      <c r="H64" s="1079">
        <f t="shared" si="3"/>
        <v>1</v>
      </c>
    </row>
    <row r="65" spans="1:8">
      <c r="A65" s="47" t="s">
        <v>7133</v>
      </c>
      <c r="B65" s="48" t="s">
        <v>7134</v>
      </c>
      <c r="C65" s="1080"/>
      <c r="D65" s="1080"/>
      <c r="E65" s="232">
        <v>1</v>
      </c>
      <c r="F65" s="232">
        <v>1</v>
      </c>
      <c r="G65" s="1079">
        <f t="shared" si="2"/>
        <v>1</v>
      </c>
      <c r="H65" s="1079">
        <f t="shared" si="3"/>
        <v>1</v>
      </c>
    </row>
    <row r="66" spans="1:8">
      <c r="A66" s="428" t="s">
        <v>801</v>
      </c>
      <c r="B66" s="367" t="s">
        <v>802</v>
      </c>
      <c r="C66" s="1080"/>
      <c r="D66" s="1080"/>
      <c r="E66" s="232">
        <v>1</v>
      </c>
      <c r="F66" s="232">
        <v>1</v>
      </c>
      <c r="G66" s="397">
        <f t="shared" si="2"/>
        <v>1</v>
      </c>
      <c r="H66" s="397">
        <f t="shared" si="3"/>
        <v>1</v>
      </c>
    </row>
    <row r="67" spans="1:8" ht="25.5">
      <c r="A67" s="428" t="s">
        <v>4007</v>
      </c>
      <c r="B67" s="365" t="s">
        <v>4008</v>
      </c>
      <c r="C67" s="232"/>
      <c r="D67" s="232"/>
      <c r="E67" s="232">
        <v>1</v>
      </c>
      <c r="F67" s="232">
        <v>1</v>
      </c>
      <c r="G67" s="397">
        <f t="shared" si="2"/>
        <v>1</v>
      </c>
      <c r="H67" s="397">
        <f t="shared" si="3"/>
        <v>1</v>
      </c>
    </row>
    <row r="68" spans="1:8">
      <c r="A68" s="47" t="s">
        <v>1296</v>
      </c>
      <c r="B68" s="48" t="s">
        <v>7406</v>
      </c>
      <c r="C68" s="1131"/>
      <c r="D68" s="1131"/>
      <c r="E68" s="232">
        <v>1</v>
      </c>
      <c r="F68" s="232">
        <v>1</v>
      </c>
      <c r="G68" s="1130">
        <f t="shared" si="2"/>
        <v>1</v>
      </c>
      <c r="H68" s="1130">
        <f t="shared" si="3"/>
        <v>1</v>
      </c>
    </row>
    <row r="69" spans="1:8">
      <c r="A69" s="47" t="s">
        <v>7407</v>
      </c>
      <c r="B69" s="48" t="s">
        <v>7408</v>
      </c>
      <c r="C69" s="1131"/>
      <c r="D69" s="1131"/>
      <c r="E69" s="232">
        <v>1</v>
      </c>
      <c r="F69" s="232">
        <v>1</v>
      </c>
      <c r="G69" s="1130">
        <f t="shared" si="2"/>
        <v>1</v>
      </c>
      <c r="H69" s="1130">
        <f t="shared" si="3"/>
        <v>1</v>
      </c>
    </row>
    <row r="70" spans="1:8">
      <c r="A70" s="47" t="s">
        <v>729</v>
      </c>
      <c r="B70" s="48" t="s">
        <v>730</v>
      </c>
      <c r="C70" s="1131"/>
      <c r="D70" s="1131"/>
      <c r="E70" s="232">
        <v>1</v>
      </c>
      <c r="F70" s="232">
        <v>1</v>
      </c>
      <c r="G70" s="1130">
        <f t="shared" si="2"/>
        <v>1</v>
      </c>
      <c r="H70" s="1130">
        <f t="shared" si="3"/>
        <v>1</v>
      </c>
    </row>
    <row r="71" spans="1:8">
      <c r="A71" s="47" t="s">
        <v>7639</v>
      </c>
      <c r="B71" s="48" t="s">
        <v>7640</v>
      </c>
      <c r="C71" s="1189"/>
      <c r="D71" s="1189"/>
      <c r="E71" s="232">
        <v>1</v>
      </c>
      <c r="F71" s="232">
        <v>1</v>
      </c>
      <c r="G71" s="1188">
        <f t="shared" si="2"/>
        <v>1</v>
      </c>
      <c r="H71" s="1188">
        <f t="shared" si="3"/>
        <v>1</v>
      </c>
    </row>
    <row r="72" spans="1:8">
      <c r="A72" s="47" t="s">
        <v>7641</v>
      </c>
      <c r="B72" s="48" t="s">
        <v>7642</v>
      </c>
      <c r="C72" s="1189"/>
      <c r="D72" s="1189"/>
      <c r="E72" s="232">
        <v>1</v>
      </c>
      <c r="F72" s="232">
        <v>1</v>
      </c>
      <c r="G72" s="1188">
        <f t="shared" si="2"/>
        <v>1</v>
      </c>
      <c r="H72" s="1188">
        <f t="shared" si="3"/>
        <v>1</v>
      </c>
    </row>
    <row r="73" spans="1:8">
      <c r="A73" s="47" t="s">
        <v>7643</v>
      </c>
      <c r="B73" s="48" t="s">
        <v>7644</v>
      </c>
      <c r="C73" s="1189"/>
      <c r="D73" s="1189"/>
      <c r="E73" s="232">
        <v>1</v>
      </c>
      <c r="F73" s="232">
        <v>1</v>
      </c>
      <c r="G73" s="1188">
        <f t="shared" si="2"/>
        <v>1</v>
      </c>
      <c r="H73" s="1188">
        <f t="shared" si="3"/>
        <v>1</v>
      </c>
    </row>
    <row r="74" spans="1:8">
      <c r="A74" s="47" t="s">
        <v>7645</v>
      </c>
      <c r="B74" s="48" t="s">
        <v>7646</v>
      </c>
      <c r="C74" s="1189"/>
      <c r="D74" s="1189"/>
      <c r="E74" s="232">
        <v>1</v>
      </c>
      <c r="F74" s="232">
        <v>1</v>
      </c>
      <c r="G74" s="1188">
        <f t="shared" si="2"/>
        <v>1</v>
      </c>
      <c r="H74" s="1188">
        <f t="shared" si="3"/>
        <v>1</v>
      </c>
    </row>
    <row r="75" spans="1:8">
      <c r="A75" s="47"/>
      <c r="B75" s="48"/>
      <c r="C75" s="1189"/>
      <c r="D75" s="1189"/>
      <c r="E75" s="232"/>
      <c r="F75" s="232"/>
      <c r="G75" s="1188">
        <f t="shared" si="2"/>
        <v>0</v>
      </c>
      <c r="H75" s="1188">
        <f t="shared" si="3"/>
        <v>0</v>
      </c>
    </row>
    <row r="76" spans="1:8">
      <c r="A76" s="47"/>
      <c r="B76" s="48"/>
      <c r="C76" s="1189"/>
      <c r="D76" s="1189"/>
      <c r="E76" s="232"/>
      <c r="F76" s="232"/>
      <c r="G76" s="1188">
        <f t="shared" si="2"/>
        <v>0</v>
      </c>
      <c r="H76" s="1188">
        <f t="shared" si="3"/>
        <v>0</v>
      </c>
    </row>
    <row r="77" spans="1:8">
      <c r="A77" s="47"/>
      <c r="B77" s="48"/>
      <c r="C77" s="231"/>
      <c r="D77" s="231"/>
      <c r="E77" s="232"/>
      <c r="F77" s="232"/>
      <c r="G77" s="146">
        <f t="shared" si="2"/>
        <v>0</v>
      </c>
      <c r="H77" s="146">
        <f t="shared" si="3"/>
        <v>0</v>
      </c>
    </row>
    <row r="78" spans="1:8">
      <c r="A78" s="334" t="s">
        <v>4459</v>
      </c>
      <c r="B78" s="420"/>
      <c r="C78" s="260">
        <f>SUM(C10:C77)</f>
        <v>0</v>
      </c>
      <c r="D78" s="260">
        <f>SUM(D10:D77)</f>
        <v>0</v>
      </c>
      <c r="E78" s="260">
        <f>SUM(E10:E77)</f>
        <v>128</v>
      </c>
      <c r="F78" s="260">
        <f>SUM(F10:F77)</f>
        <v>128</v>
      </c>
      <c r="G78" s="146">
        <f t="shared" si="2"/>
        <v>128</v>
      </c>
      <c r="H78" s="146">
        <f t="shared" si="3"/>
        <v>128</v>
      </c>
    </row>
    <row r="79" spans="1:8" ht="15">
      <c r="A79" s="47"/>
      <c r="B79" s="432" t="s">
        <v>4460</v>
      </c>
      <c r="C79" s="1507"/>
      <c r="D79" s="1507"/>
      <c r="E79" s="1507"/>
      <c r="F79" s="1507"/>
      <c r="G79" s="1507"/>
      <c r="H79" s="1508"/>
    </row>
    <row r="80" spans="1:8" ht="25.5">
      <c r="A80" s="428" t="s">
        <v>4007</v>
      </c>
      <c r="B80" s="365" t="s">
        <v>4008</v>
      </c>
      <c r="C80" s="232"/>
      <c r="D80" s="232"/>
      <c r="E80" s="232"/>
      <c r="F80" s="232"/>
      <c r="G80" s="397">
        <f t="shared" ref="G80:G111" si="4">C80+E80</f>
        <v>0</v>
      </c>
      <c r="H80" s="397">
        <f t="shared" ref="H80:H111" si="5">D80+F80</f>
        <v>0</v>
      </c>
    </row>
    <row r="81" spans="1:8">
      <c r="A81" s="428" t="s">
        <v>4465</v>
      </c>
      <c r="B81" s="367" t="s">
        <v>4466</v>
      </c>
      <c r="C81" s="1266">
        <v>132</v>
      </c>
      <c r="D81" s="231">
        <v>132</v>
      </c>
      <c r="E81" s="232">
        <v>400</v>
      </c>
      <c r="F81" s="232">
        <v>400</v>
      </c>
      <c r="G81" s="397">
        <f t="shared" si="4"/>
        <v>532</v>
      </c>
      <c r="H81" s="397">
        <f t="shared" si="5"/>
        <v>532</v>
      </c>
    </row>
    <row r="82" spans="1:8">
      <c r="A82" s="428" t="s">
        <v>994</v>
      </c>
      <c r="B82" s="367" t="s">
        <v>995</v>
      </c>
      <c r="C82" s="1266">
        <v>59</v>
      </c>
      <c r="D82" s="231">
        <v>59</v>
      </c>
      <c r="E82" s="232">
        <v>23</v>
      </c>
      <c r="F82" s="232">
        <v>23</v>
      </c>
      <c r="G82" s="397">
        <f t="shared" si="4"/>
        <v>82</v>
      </c>
      <c r="H82" s="397">
        <f t="shared" si="5"/>
        <v>82</v>
      </c>
    </row>
    <row r="83" spans="1:8">
      <c r="A83" s="428" t="s">
        <v>5984</v>
      </c>
      <c r="B83" s="367" t="s">
        <v>4009</v>
      </c>
      <c r="C83" s="1266">
        <v>407</v>
      </c>
      <c r="D83" s="231">
        <v>407</v>
      </c>
      <c r="E83" s="232">
        <v>109</v>
      </c>
      <c r="F83" s="232">
        <v>109</v>
      </c>
      <c r="G83" s="397">
        <f t="shared" si="4"/>
        <v>516</v>
      </c>
      <c r="H83" s="397">
        <f t="shared" si="5"/>
        <v>516</v>
      </c>
    </row>
    <row r="84" spans="1:8">
      <c r="A84" s="428" t="s">
        <v>773</v>
      </c>
      <c r="B84" s="367" t="s">
        <v>774</v>
      </c>
      <c r="C84" s="1266">
        <v>62</v>
      </c>
      <c r="D84" s="231">
        <v>62</v>
      </c>
      <c r="E84" s="232">
        <v>12</v>
      </c>
      <c r="F84" s="232">
        <v>12</v>
      </c>
      <c r="G84" s="397">
        <f t="shared" si="4"/>
        <v>74</v>
      </c>
      <c r="H84" s="397">
        <f t="shared" si="5"/>
        <v>74</v>
      </c>
    </row>
    <row r="85" spans="1:8">
      <c r="A85" s="428" t="s">
        <v>799</v>
      </c>
      <c r="B85" s="367" t="s">
        <v>800</v>
      </c>
      <c r="C85" s="1266"/>
      <c r="D85" s="231"/>
      <c r="E85" s="232"/>
      <c r="F85" s="232"/>
      <c r="G85" s="397">
        <f t="shared" si="4"/>
        <v>0</v>
      </c>
      <c r="H85" s="397">
        <f t="shared" si="5"/>
        <v>0</v>
      </c>
    </row>
    <row r="86" spans="1:8">
      <c r="A86" s="428" t="s">
        <v>801</v>
      </c>
      <c r="B86" s="367" t="s">
        <v>802</v>
      </c>
      <c r="C86" s="1266">
        <v>40</v>
      </c>
      <c r="D86" s="231">
        <v>40</v>
      </c>
      <c r="E86" s="232"/>
      <c r="F86" s="232"/>
      <c r="G86" s="397">
        <f t="shared" si="4"/>
        <v>40</v>
      </c>
      <c r="H86" s="397">
        <f t="shared" si="5"/>
        <v>40</v>
      </c>
    </row>
    <row r="87" spans="1:8">
      <c r="A87" s="428" t="s">
        <v>1099</v>
      </c>
      <c r="B87" s="367" t="s">
        <v>1100</v>
      </c>
      <c r="C87" s="1266">
        <v>256</v>
      </c>
      <c r="D87" s="231">
        <v>256</v>
      </c>
      <c r="E87" s="232">
        <v>41</v>
      </c>
      <c r="F87" s="232">
        <v>41</v>
      </c>
      <c r="G87" s="397">
        <f t="shared" si="4"/>
        <v>297</v>
      </c>
      <c r="H87" s="397">
        <f t="shared" si="5"/>
        <v>297</v>
      </c>
    </row>
    <row r="88" spans="1:8">
      <c r="A88" s="428" t="s">
        <v>3855</v>
      </c>
      <c r="B88" s="367" t="s">
        <v>3856</v>
      </c>
      <c r="C88" s="1266">
        <v>45</v>
      </c>
      <c r="D88" s="231">
        <v>45</v>
      </c>
      <c r="E88" s="232">
        <v>1</v>
      </c>
      <c r="F88" s="232">
        <v>1</v>
      </c>
      <c r="G88" s="397">
        <f t="shared" si="4"/>
        <v>46</v>
      </c>
      <c r="H88" s="397">
        <f t="shared" si="5"/>
        <v>46</v>
      </c>
    </row>
    <row r="89" spans="1:8">
      <c r="A89" s="428" t="s">
        <v>3929</v>
      </c>
      <c r="B89" s="367" t="s">
        <v>3930</v>
      </c>
      <c r="C89" s="1266">
        <v>172</v>
      </c>
      <c r="D89" s="231">
        <v>172</v>
      </c>
      <c r="E89" s="232">
        <v>39</v>
      </c>
      <c r="F89" s="232">
        <v>39</v>
      </c>
      <c r="G89" s="397">
        <f t="shared" si="4"/>
        <v>211</v>
      </c>
      <c r="H89" s="397">
        <f t="shared" si="5"/>
        <v>211</v>
      </c>
    </row>
    <row r="90" spans="1:8">
      <c r="A90" s="428" t="s">
        <v>803</v>
      </c>
      <c r="B90" s="367" t="s">
        <v>804</v>
      </c>
      <c r="C90" s="1266"/>
      <c r="D90" s="231"/>
      <c r="E90" s="232"/>
      <c r="F90" s="232"/>
      <c r="G90" s="397">
        <f t="shared" si="4"/>
        <v>0</v>
      </c>
      <c r="H90" s="397">
        <f t="shared" si="5"/>
        <v>0</v>
      </c>
    </row>
    <row r="91" spans="1:8">
      <c r="A91" s="428" t="s">
        <v>807</v>
      </c>
      <c r="B91" s="367" t="s">
        <v>808</v>
      </c>
      <c r="C91" s="1266"/>
      <c r="D91" s="231"/>
      <c r="E91" s="232"/>
      <c r="F91" s="232"/>
      <c r="G91" s="397">
        <f t="shared" si="4"/>
        <v>0</v>
      </c>
      <c r="H91" s="397">
        <f t="shared" si="5"/>
        <v>0</v>
      </c>
    </row>
    <row r="92" spans="1:8">
      <c r="A92" s="428" t="s">
        <v>2697</v>
      </c>
      <c r="B92" s="367" t="s">
        <v>809</v>
      </c>
      <c r="C92" s="1266"/>
      <c r="D92" s="231"/>
      <c r="E92" s="232">
        <v>26</v>
      </c>
      <c r="F92" s="232">
        <v>26</v>
      </c>
      <c r="G92" s="397">
        <f t="shared" si="4"/>
        <v>26</v>
      </c>
      <c r="H92" s="397">
        <f t="shared" si="5"/>
        <v>26</v>
      </c>
    </row>
    <row r="93" spans="1:8">
      <c r="A93" s="428" t="s">
        <v>2701</v>
      </c>
      <c r="B93" s="367" t="s">
        <v>810</v>
      </c>
      <c r="C93" s="1266"/>
      <c r="D93" s="231"/>
      <c r="E93" s="232">
        <v>166</v>
      </c>
      <c r="F93" s="232">
        <v>166</v>
      </c>
      <c r="G93" s="397">
        <f t="shared" si="4"/>
        <v>166</v>
      </c>
      <c r="H93" s="397">
        <f t="shared" si="5"/>
        <v>166</v>
      </c>
    </row>
    <row r="94" spans="1:8">
      <c r="A94" s="428" t="s">
        <v>2458</v>
      </c>
      <c r="B94" s="367" t="s">
        <v>2459</v>
      </c>
      <c r="C94" s="1266"/>
      <c r="D94" s="231"/>
      <c r="E94" s="232"/>
      <c r="F94" s="232"/>
      <c r="G94" s="397">
        <f t="shared" si="4"/>
        <v>0</v>
      </c>
      <c r="H94" s="397">
        <f t="shared" si="5"/>
        <v>0</v>
      </c>
    </row>
    <row r="95" spans="1:8">
      <c r="A95" s="428" t="s">
        <v>2710</v>
      </c>
      <c r="B95" s="367" t="s">
        <v>4059</v>
      </c>
      <c r="C95" s="1266">
        <v>19</v>
      </c>
      <c r="D95" s="231">
        <v>19</v>
      </c>
      <c r="E95" s="232">
        <v>67</v>
      </c>
      <c r="F95" s="232">
        <v>67</v>
      </c>
      <c r="G95" s="397">
        <f t="shared" si="4"/>
        <v>86</v>
      </c>
      <c r="H95" s="397">
        <f t="shared" si="5"/>
        <v>86</v>
      </c>
    </row>
    <row r="96" spans="1:8">
      <c r="A96" s="428" t="s">
        <v>2712</v>
      </c>
      <c r="B96" s="430" t="s">
        <v>991</v>
      </c>
      <c r="C96" s="1266">
        <v>19</v>
      </c>
      <c r="D96" s="231">
        <v>19</v>
      </c>
      <c r="E96" s="232">
        <v>165</v>
      </c>
      <c r="F96" s="232">
        <v>165</v>
      </c>
      <c r="G96" s="397">
        <f t="shared" si="4"/>
        <v>184</v>
      </c>
      <c r="H96" s="397">
        <f t="shared" si="5"/>
        <v>184</v>
      </c>
    </row>
    <row r="97" spans="1:8">
      <c r="A97" s="428" t="s">
        <v>4422</v>
      </c>
      <c r="B97" s="367" t="s">
        <v>2872</v>
      </c>
      <c r="C97" s="1266">
        <v>66</v>
      </c>
      <c r="D97" s="231">
        <v>66</v>
      </c>
      <c r="E97" s="232">
        <v>1678</v>
      </c>
      <c r="F97" s="232">
        <v>1678</v>
      </c>
      <c r="G97" s="397">
        <f t="shared" si="4"/>
        <v>1744</v>
      </c>
      <c r="H97" s="397">
        <f t="shared" si="5"/>
        <v>1744</v>
      </c>
    </row>
    <row r="98" spans="1:8">
      <c r="A98" s="428" t="s">
        <v>2714</v>
      </c>
      <c r="B98" s="367" t="s">
        <v>296</v>
      </c>
      <c r="C98" s="1266">
        <v>26</v>
      </c>
      <c r="D98" s="231">
        <v>26</v>
      </c>
      <c r="E98" s="232">
        <v>1058</v>
      </c>
      <c r="F98" s="232">
        <v>1058</v>
      </c>
      <c r="G98" s="397">
        <f t="shared" si="4"/>
        <v>1084</v>
      </c>
      <c r="H98" s="397">
        <f t="shared" si="5"/>
        <v>1084</v>
      </c>
    </row>
    <row r="99" spans="1:8">
      <c r="A99" s="428" t="s">
        <v>2716</v>
      </c>
      <c r="B99" s="367" t="s">
        <v>2717</v>
      </c>
      <c r="C99" s="1266">
        <v>66</v>
      </c>
      <c r="D99" s="231">
        <v>66</v>
      </c>
      <c r="E99" s="232">
        <v>1748</v>
      </c>
      <c r="F99" s="232">
        <v>1748</v>
      </c>
      <c r="G99" s="397">
        <f t="shared" si="4"/>
        <v>1814</v>
      </c>
      <c r="H99" s="397">
        <f t="shared" si="5"/>
        <v>1814</v>
      </c>
    </row>
    <row r="100" spans="1:8">
      <c r="A100" s="428" t="s">
        <v>2718</v>
      </c>
      <c r="B100" s="367" t="s">
        <v>297</v>
      </c>
      <c r="C100" s="1266">
        <v>46</v>
      </c>
      <c r="D100" s="231">
        <v>46</v>
      </c>
      <c r="E100" s="232">
        <v>1486</v>
      </c>
      <c r="F100" s="232">
        <v>1486</v>
      </c>
      <c r="G100" s="397">
        <f t="shared" si="4"/>
        <v>1532</v>
      </c>
      <c r="H100" s="397">
        <f t="shared" si="5"/>
        <v>1532</v>
      </c>
    </row>
    <row r="101" spans="1:8" ht="25.5">
      <c r="A101" s="428" t="s">
        <v>627</v>
      </c>
      <c r="B101" s="365" t="s">
        <v>2540</v>
      </c>
      <c r="C101" s="1266"/>
      <c r="D101" s="231"/>
      <c r="E101" s="232">
        <v>33</v>
      </c>
      <c r="F101" s="232">
        <v>33</v>
      </c>
      <c r="G101" s="397">
        <f t="shared" si="4"/>
        <v>33</v>
      </c>
      <c r="H101" s="397">
        <f t="shared" si="5"/>
        <v>33</v>
      </c>
    </row>
    <row r="102" spans="1:8" ht="25.5">
      <c r="A102" s="428" t="s">
        <v>2309</v>
      </c>
      <c r="B102" s="365" t="s">
        <v>298</v>
      </c>
      <c r="C102" s="1266"/>
      <c r="D102" s="231"/>
      <c r="E102" s="232">
        <v>4</v>
      </c>
      <c r="F102" s="232">
        <v>4</v>
      </c>
      <c r="G102" s="397">
        <f t="shared" si="4"/>
        <v>4</v>
      </c>
      <c r="H102" s="397">
        <f t="shared" si="5"/>
        <v>4</v>
      </c>
    </row>
    <row r="103" spans="1:8">
      <c r="A103" s="47" t="s">
        <v>2462</v>
      </c>
      <c r="B103" s="48" t="s">
        <v>2541</v>
      </c>
      <c r="C103" s="1266"/>
      <c r="D103" s="231"/>
      <c r="E103" s="1264"/>
      <c r="F103" s="156"/>
      <c r="G103" s="397">
        <f t="shared" si="4"/>
        <v>0</v>
      </c>
      <c r="H103" s="397">
        <f t="shared" si="5"/>
        <v>0</v>
      </c>
    </row>
    <row r="104" spans="1:8">
      <c r="A104" s="47" t="s">
        <v>2460</v>
      </c>
      <c r="B104" s="48" t="s">
        <v>2542</v>
      </c>
      <c r="C104" s="1266"/>
      <c r="D104" s="231"/>
      <c r="E104" s="1264"/>
      <c r="F104" s="156"/>
      <c r="G104" s="397">
        <f t="shared" si="4"/>
        <v>0</v>
      </c>
      <c r="H104" s="397">
        <f t="shared" si="5"/>
        <v>0</v>
      </c>
    </row>
    <row r="105" spans="1:8">
      <c r="A105" s="47" t="s">
        <v>2543</v>
      </c>
      <c r="B105" s="48" t="s">
        <v>2544</v>
      </c>
      <c r="C105" s="1259"/>
      <c r="D105" s="96"/>
      <c r="E105" s="1264"/>
      <c r="F105" s="156"/>
      <c r="G105" s="397">
        <f t="shared" si="4"/>
        <v>0</v>
      </c>
      <c r="H105" s="397">
        <f t="shared" si="5"/>
        <v>0</v>
      </c>
    </row>
    <row r="106" spans="1:8">
      <c r="A106" s="408" t="s">
        <v>2545</v>
      </c>
      <c r="B106" s="367" t="s">
        <v>2546</v>
      </c>
      <c r="C106" s="1264">
        <v>8</v>
      </c>
      <c r="D106" s="156">
        <v>8</v>
      </c>
      <c r="E106" s="1264">
        <v>4</v>
      </c>
      <c r="F106" s="156">
        <v>4</v>
      </c>
      <c r="G106" s="397">
        <f t="shared" si="4"/>
        <v>12</v>
      </c>
      <c r="H106" s="397">
        <f t="shared" si="5"/>
        <v>12</v>
      </c>
    </row>
    <row r="107" spans="1:8">
      <c r="A107" s="408" t="s">
        <v>308</v>
      </c>
      <c r="B107" s="241" t="s">
        <v>356</v>
      </c>
      <c r="C107" s="1264"/>
      <c r="D107" s="156"/>
      <c r="E107" s="1264"/>
      <c r="F107" s="156"/>
      <c r="G107" s="397">
        <f t="shared" si="4"/>
        <v>0</v>
      </c>
      <c r="H107" s="397">
        <f t="shared" si="5"/>
        <v>0</v>
      </c>
    </row>
    <row r="108" spans="1:8">
      <c r="A108" s="408" t="s">
        <v>5982</v>
      </c>
      <c r="B108" s="367" t="s">
        <v>5983</v>
      </c>
      <c r="C108" s="1259">
        <v>3</v>
      </c>
      <c r="D108" s="96">
        <v>3</v>
      </c>
      <c r="E108" s="1264">
        <v>448</v>
      </c>
      <c r="F108" s="156">
        <v>448</v>
      </c>
      <c r="G108" s="397">
        <f t="shared" si="4"/>
        <v>451</v>
      </c>
      <c r="H108" s="397">
        <f t="shared" si="5"/>
        <v>451</v>
      </c>
    </row>
    <row r="109" spans="1:8">
      <c r="A109" s="408" t="s">
        <v>2315</v>
      </c>
      <c r="B109" s="367" t="s">
        <v>2316</v>
      </c>
      <c r="C109" s="1259"/>
      <c r="D109" s="96"/>
      <c r="E109" s="1264">
        <v>3</v>
      </c>
      <c r="F109" s="156">
        <v>3</v>
      </c>
      <c r="G109" s="397">
        <f t="shared" si="4"/>
        <v>3</v>
      </c>
      <c r="H109" s="397">
        <f t="shared" si="5"/>
        <v>3</v>
      </c>
    </row>
    <row r="110" spans="1:8">
      <c r="A110" s="408" t="s">
        <v>1016</v>
      </c>
      <c r="B110" s="367" t="s">
        <v>2547</v>
      </c>
      <c r="C110" s="1259"/>
      <c r="D110" s="96"/>
      <c r="E110" s="1264">
        <v>9</v>
      </c>
      <c r="F110" s="156">
        <v>9</v>
      </c>
      <c r="G110" s="397">
        <f t="shared" si="4"/>
        <v>9</v>
      </c>
      <c r="H110" s="397">
        <f t="shared" si="5"/>
        <v>9</v>
      </c>
    </row>
    <row r="111" spans="1:8">
      <c r="A111" s="408" t="s">
        <v>1262</v>
      </c>
      <c r="B111" s="367" t="s">
        <v>2548</v>
      </c>
      <c r="C111" s="1259">
        <v>12</v>
      </c>
      <c r="D111" s="96">
        <v>12</v>
      </c>
      <c r="E111" s="1264">
        <v>9</v>
      </c>
      <c r="F111" s="156">
        <v>9</v>
      </c>
      <c r="G111" s="397">
        <f t="shared" si="4"/>
        <v>21</v>
      </c>
      <c r="H111" s="397">
        <f t="shared" si="5"/>
        <v>21</v>
      </c>
    </row>
    <row r="112" spans="1:8">
      <c r="A112" s="408" t="s">
        <v>2549</v>
      </c>
      <c r="B112" s="367" t="s">
        <v>2550</v>
      </c>
      <c r="C112" s="1259"/>
      <c r="D112" s="96"/>
      <c r="E112" s="1264"/>
      <c r="F112" s="156"/>
      <c r="G112" s="397">
        <f t="shared" ref="G112:G143" si="6">C112+E112</f>
        <v>0</v>
      </c>
      <c r="H112" s="397">
        <f t="shared" ref="H112:H143" si="7">D112+F112</f>
        <v>0</v>
      </c>
    </row>
    <row r="113" spans="1:8">
      <c r="A113" s="408" t="s">
        <v>2551</v>
      </c>
      <c r="B113" s="367" t="s">
        <v>2552</v>
      </c>
      <c r="C113" s="1259"/>
      <c r="D113" s="96"/>
      <c r="E113" s="1264"/>
      <c r="F113" s="156"/>
      <c r="G113" s="397">
        <f t="shared" si="6"/>
        <v>0</v>
      </c>
      <c r="H113" s="397">
        <f t="shared" si="7"/>
        <v>0</v>
      </c>
    </row>
    <row r="114" spans="1:8">
      <c r="A114" s="408" t="s">
        <v>3836</v>
      </c>
      <c r="B114" s="367" t="s">
        <v>2553</v>
      </c>
      <c r="C114" s="1259"/>
      <c r="D114" s="96"/>
      <c r="E114" s="1264"/>
      <c r="F114" s="156"/>
      <c r="G114" s="397">
        <f t="shared" si="6"/>
        <v>0</v>
      </c>
      <c r="H114" s="397">
        <f t="shared" si="7"/>
        <v>0</v>
      </c>
    </row>
    <row r="115" spans="1:8">
      <c r="A115" s="408" t="s">
        <v>2722</v>
      </c>
      <c r="B115" s="367" t="s">
        <v>2723</v>
      </c>
      <c r="C115" s="1259">
        <v>10</v>
      </c>
      <c r="D115" s="96">
        <v>10</v>
      </c>
      <c r="E115" s="1264">
        <v>584</v>
      </c>
      <c r="F115" s="156">
        <v>584</v>
      </c>
      <c r="G115" s="397">
        <f t="shared" si="6"/>
        <v>594</v>
      </c>
      <c r="H115" s="397">
        <f t="shared" si="7"/>
        <v>594</v>
      </c>
    </row>
    <row r="116" spans="1:8">
      <c r="A116" s="408" t="s">
        <v>2555</v>
      </c>
      <c r="B116" s="367" t="s">
        <v>2556</v>
      </c>
      <c r="C116" s="1259"/>
      <c r="D116" s="96"/>
      <c r="E116" s="1264"/>
      <c r="F116" s="156"/>
      <c r="G116" s="397">
        <f t="shared" si="6"/>
        <v>0</v>
      </c>
      <c r="H116" s="397">
        <f t="shared" si="7"/>
        <v>0</v>
      </c>
    </row>
    <row r="117" spans="1:8">
      <c r="A117" s="408" t="s">
        <v>2557</v>
      </c>
      <c r="B117" s="367" t="s">
        <v>3575</v>
      </c>
      <c r="C117" s="1259"/>
      <c r="D117" s="96"/>
      <c r="E117" s="1264"/>
      <c r="F117" s="156"/>
      <c r="G117" s="397">
        <f t="shared" si="6"/>
        <v>0</v>
      </c>
      <c r="H117" s="397">
        <f t="shared" si="7"/>
        <v>0</v>
      </c>
    </row>
    <row r="118" spans="1:8">
      <c r="A118" s="408" t="s">
        <v>2365</v>
      </c>
      <c r="B118" s="367" t="s">
        <v>1145</v>
      </c>
      <c r="C118" s="1259"/>
      <c r="D118" s="96"/>
      <c r="E118" s="1264">
        <v>3</v>
      </c>
      <c r="F118" s="156">
        <v>0</v>
      </c>
      <c r="G118" s="397">
        <f t="shared" si="6"/>
        <v>3</v>
      </c>
      <c r="H118" s="397">
        <f t="shared" si="7"/>
        <v>0</v>
      </c>
    </row>
    <row r="119" spans="1:8">
      <c r="A119" s="408" t="s">
        <v>2558</v>
      </c>
      <c r="B119" s="367" t="s">
        <v>2559</v>
      </c>
      <c r="C119" s="1259"/>
      <c r="D119" s="96"/>
      <c r="E119" s="1264"/>
      <c r="F119" s="156"/>
      <c r="G119" s="397">
        <f t="shared" si="6"/>
        <v>0</v>
      </c>
      <c r="H119" s="397">
        <f t="shared" si="7"/>
        <v>0</v>
      </c>
    </row>
    <row r="120" spans="1:8">
      <c r="A120" s="408" t="s">
        <v>63</v>
      </c>
      <c r="B120" s="367" t="s">
        <v>706</v>
      </c>
      <c r="C120" s="1259">
        <v>4</v>
      </c>
      <c r="D120" s="96">
        <v>4</v>
      </c>
      <c r="E120" s="1264">
        <v>62</v>
      </c>
      <c r="F120" s="156">
        <v>62</v>
      </c>
      <c r="G120" s="397">
        <f t="shared" si="6"/>
        <v>66</v>
      </c>
      <c r="H120" s="397">
        <f t="shared" si="7"/>
        <v>66</v>
      </c>
    </row>
    <row r="121" spans="1:8">
      <c r="A121" s="408" t="s">
        <v>707</v>
      </c>
      <c r="B121" s="367" t="s">
        <v>708</v>
      </c>
      <c r="C121" s="1259">
        <v>16</v>
      </c>
      <c r="D121" s="96">
        <v>16</v>
      </c>
      <c r="E121" s="1264">
        <v>442</v>
      </c>
      <c r="F121" s="156">
        <v>442</v>
      </c>
      <c r="G121" s="397">
        <f t="shared" si="6"/>
        <v>458</v>
      </c>
      <c r="H121" s="397">
        <f t="shared" si="7"/>
        <v>458</v>
      </c>
    </row>
    <row r="122" spans="1:8">
      <c r="A122" s="408" t="s">
        <v>3915</v>
      </c>
      <c r="B122" s="367" t="s">
        <v>3485</v>
      </c>
      <c r="C122" s="1259">
        <v>10</v>
      </c>
      <c r="D122" s="96">
        <v>10</v>
      </c>
      <c r="E122" s="1264">
        <v>54</v>
      </c>
      <c r="F122" s="156">
        <v>54</v>
      </c>
      <c r="G122" s="397">
        <f t="shared" si="6"/>
        <v>64</v>
      </c>
      <c r="H122" s="397">
        <f t="shared" si="7"/>
        <v>64</v>
      </c>
    </row>
    <row r="123" spans="1:8">
      <c r="A123" s="408" t="s">
        <v>2560</v>
      </c>
      <c r="B123" s="367" t="s">
        <v>2561</v>
      </c>
      <c r="C123" s="1259"/>
      <c r="D123" s="96"/>
      <c r="E123" s="1264"/>
      <c r="F123" s="156"/>
      <c r="G123" s="397">
        <f t="shared" si="6"/>
        <v>0</v>
      </c>
      <c r="H123" s="397">
        <f t="shared" si="7"/>
        <v>0</v>
      </c>
    </row>
    <row r="124" spans="1:8">
      <c r="A124" s="408" t="s">
        <v>4495</v>
      </c>
      <c r="B124" s="367" t="s">
        <v>2562</v>
      </c>
      <c r="C124" s="1259"/>
      <c r="D124" s="96"/>
      <c r="E124" s="1264"/>
      <c r="F124" s="156"/>
      <c r="G124" s="397">
        <f t="shared" si="6"/>
        <v>0</v>
      </c>
      <c r="H124" s="397">
        <f t="shared" si="7"/>
        <v>0</v>
      </c>
    </row>
    <row r="125" spans="1:8">
      <c r="A125" s="408" t="s">
        <v>6004</v>
      </c>
      <c r="B125" s="367" t="s">
        <v>709</v>
      </c>
      <c r="C125" s="1259">
        <v>315</v>
      </c>
      <c r="D125" s="96">
        <v>315</v>
      </c>
      <c r="E125" s="1264">
        <v>92</v>
      </c>
      <c r="F125" s="156">
        <v>92</v>
      </c>
      <c r="G125" s="397">
        <f t="shared" si="6"/>
        <v>407</v>
      </c>
      <c r="H125" s="397">
        <f t="shared" si="7"/>
        <v>407</v>
      </c>
    </row>
    <row r="126" spans="1:8">
      <c r="A126" s="408" t="s">
        <v>1010</v>
      </c>
      <c r="B126" s="367" t="s">
        <v>2563</v>
      </c>
      <c r="C126" s="1259">
        <v>5</v>
      </c>
      <c r="D126" s="96">
        <v>5</v>
      </c>
      <c r="E126" s="1264">
        <v>160</v>
      </c>
      <c r="F126" s="156">
        <v>160</v>
      </c>
      <c r="G126" s="397">
        <f t="shared" si="6"/>
        <v>165</v>
      </c>
      <c r="H126" s="397">
        <f t="shared" si="7"/>
        <v>165</v>
      </c>
    </row>
    <row r="127" spans="1:8">
      <c r="A127" s="408" t="s">
        <v>4074</v>
      </c>
      <c r="B127" s="367" t="s">
        <v>4075</v>
      </c>
      <c r="C127" s="1259"/>
      <c r="D127" s="96"/>
      <c r="E127" s="1264">
        <v>5</v>
      </c>
      <c r="F127" s="156">
        <v>5</v>
      </c>
      <c r="G127" s="397">
        <f t="shared" si="6"/>
        <v>5</v>
      </c>
      <c r="H127" s="397">
        <f t="shared" si="7"/>
        <v>5</v>
      </c>
    </row>
    <row r="128" spans="1:8">
      <c r="A128" s="408" t="s">
        <v>4049</v>
      </c>
      <c r="B128" s="367" t="s">
        <v>811</v>
      </c>
      <c r="C128" s="1259"/>
      <c r="D128" s="96"/>
      <c r="E128" s="1264">
        <v>1</v>
      </c>
      <c r="F128" s="156">
        <v>1</v>
      </c>
      <c r="G128" s="397">
        <f t="shared" si="6"/>
        <v>1</v>
      </c>
      <c r="H128" s="397">
        <f t="shared" si="7"/>
        <v>1</v>
      </c>
    </row>
    <row r="129" spans="1:8">
      <c r="A129" s="408" t="s">
        <v>4424</v>
      </c>
      <c r="B129" s="367" t="s">
        <v>812</v>
      </c>
      <c r="C129" s="1259">
        <v>2</v>
      </c>
      <c r="D129" s="96">
        <v>2</v>
      </c>
      <c r="E129" s="1264">
        <v>128</v>
      </c>
      <c r="F129" s="156">
        <v>128</v>
      </c>
      <c r="G129" s="397">
        <f t="shared" si="6"/>
        <v>130</v>
      </c>
      <c r="H129" s="397">
        <f t="shared" si="7"/>
        <v>130</v>
      </c>
    </row>
    <row r="130" spans="1:8">
      <c r="A130" s="408" t="s">
        <v>4426</v>
      </c>
      <c r="B130" s="367" t="s">
        <v>813</v>
      </c>
      <c r="C130" s="1259"/>
      <c r="D130" s="96"/>
      <c r="E130" s="1264">
        <v>50</v>
      </c>
      <c r="F130" s="156">
        <v>50</v>
      </c>
      <c r="G130" s="397">
        <f t="shared" si="6"/>
        <v>50</v>
      </c>
      <c r="H130" s="397">
        <f t="shared" si="7"/>
        <v>50</v>
      </c>
    </row>
    <row r="131" spans="1:8">
      <c r="A131" s="408" t="s">
        <v>4428</v>
      </c>
      <c r="B131" s="367" t="s">
        <v>814</v>
      </c>
      <c r="C131" s="1259">
        <v>1</v>
      </c>
      <c r="D131" s="96">
        <v>1</v>
      </c>
      <c r="E131" s="1264">
        <v>499</v>
      </c>
      <c r="F131" s="156">
        <v>499</v>
      </c>
      <c r="G131" s="397">
        <f t="shared" si="6"/>
        <v>500</v>
      </c>
      <c r="H131" s="397">
        <f t="shared" si="7"/>
        <v>500</v>
      </c>
    </row>
    <row r="132" spans="1:8">
      <c r="A132" s="408" t="s">
        <v>4432</v>
      </c>
      <c r="B132" s="367" t="s">
        <v>815</v>
      </c>
      <c r="C132" s="1259"/>
      <c r="D132" s="96"/>
      <c r="E132" s="1264">
        <v>84</v>
      </c>
      <c r="F132" s="156">
        <v>84</v>
      </c>
      <c r="G132" s="397">
        <f t="shared" si="6"/>
        <v>84</v>
      </c>
      <c r="H132" s="397">
        <f t="shared" si="7"/>
        <v>84</v>
      </c>
    </row>
    <row r="133" spans="1:8">
      <c r="A133" s="408" t="s">
        <v>2720</v>
      </c>
      <c r="B133" s="367" t="s">
        <v>816</v>
      </c>
      <c r="C133" s="1259"/>
      <c r="D133" s="96"/>
      <c r="E133" s="1264">
        <v>57</v>
      </c>
      <c r="F133" s="156">
        <v>57</v>
      </c>
      <c r="G133" s="397">
        <f t="shared" si="6"/>
        <v>57</v>
      </c>
      <c r="H133" s="397">
        <f t="shared" si="7"/>
        <v>57</v>
      </c>
    </row>
    <row r="134" spans="1:8">
      <c r="A134" s="408" t="s">
        <v>4435</v>
      </c>
      <c r="B134" s="367" t="s">
        <v>716</v>
      </c>
      <c r="C134" s="1259"/>
      <c r="D134" s="96"/>
      <c r="E134" s="1264"/>
      <c r="F134" s="156"/>
      <c r="G134" s="397">
        <f t="shared" si="6"/>
        <v>0</v>
      </c>
      <c r="H134" s="397">
        <f t="shared" si="7"/>
        <v>0</v>
      </c>
    </row>
    <row r="135" spans="1:8">
      <c r="A135" s="408" t="s">
        <v>4535</v>
      </c>
      <c r="B135" s="367" t="s">
        <v>817</v>
      </c>
      <c r="C135" s="1259">
        <v>3</v>
      </c>
      <c r="D135" s="96">
        <v>3</v>
      </c>
      <c r="E135" s="1264">
        <v>1546</v>
      </c>
      <c r="F135" s="156">
        <v>1546</v>
      </c>
      <c r="G135" s="397">
        <f t="shared" si="6"/>
        <v>1549</v>
      </c>
      <c r="H135" s="397">
        <f t="shared" si="7"/>
        <v>1549</v>
      </c>
    </row>
    <row r="136" spans="1:8">
      <c r="A136" s="408" t="s">
        <v>2311</v>
      </c>
      <c r="B136" s="367" t="s">
        <v>818</v>
      </c>
      <c r="C136" s="1259"/>
      <c r="D136" s="96"/>
      <c r="E136" s="1264"/>
      <c r="F136" s="156"/>
      <c r="G136" s="397">
        <f t="shared" si="6"/>
        <v>0</v>
      </c>
      <c r="H136" s="397">
        <f t="shared" si="7"/>
        <v>0</v>
      </c>
    </row>
    <row r="137" spans="1:8">
      <c r="A137" s="372" t="s">
        <v>3936</v>
      </c>
      <c r="B137" s="367" t="s">
        <v>819</v>
      </c>
      <c r="C137" s="1259">
        <v>94</v>
      </c>
      <c r="D137" s="96">
        <v>94</v>
      </c>
      <c r="E137" s="1264">
        <v>70</v>
      </c>
      <c r="F137" s="156">
        <v>70</v>
      </c>
      <c r="G137" s="397">
        <f t="shared" si="6"/>
        <v>164</v>
      </c>
      <c r="H137" s="397">
        <f t="shared" si="7"/>
        <v>164</v>
      </c>
    </row>
    <row r="138" spans="1:8" ht="25.5">
      <c r="A138" s="408" t="s">
        <v>4537</v>
      </c>
      <c r="B138" s="365" t="s">
        <v>820</v>
      </c>
      <c r="C138" s="1259"/>
      <c r="D138" s="96"/>
      <c r="E138" s="1264">
        <v>8</v>
      </c>
      <c r="F138" s="156">
        <v>8</v>
      </c>
      <c r="G138" s="397">
        <f t="shared" si="6"/>
        <v>8</v>
      </c>
      <c r="H138" s="397">
        <f t="shared" si="7"/>
        <v>8</v>
      </c>
    </row>
    <row r="139" spans="1:8">
      <c r="A139" s="408" t="s">
        <v>559</v>
      </c>
      <c r="B139" s="367" t="s">
        <v>821</v>
      </c>
      <c r="C139" s="1259"/>
      <c r="D139" s="96"/>
      <c r="E139" s="1264"/>
      <c r="F139" s="156"/>
      <c r="G139" s="397">
        <f t="shared" si="6"/>
        <v>0</v>
      </c>
      <c r="H139" s="397">
        <f t="shared" si="7"/>
        <v>0</v>
      </c>
    </row>
    <row r="140" spans="1:8">
      <c r="A140" s="408" t="s">
        <v>134</v>
      </c>
      <c r="B140" s="367" t="s">
        <v>4070</v>
      </c>
      <c r="C140" s="1259">
        <v>1</v>
      </c>
      <c r="D140" s="96">
        <v>1</v>
      </c>
      <c r="E140" s="1264">
        <v>88</v>
      </c>
      <c r="F140" s="156">
        <v>88</v>
      </c>
      <c r="G140" s="397">
        <f t="shared" si="6"/>
        <v>89</v>
      </c>
      <c r="H140" s="397">
        <f t="shared" si="7"/>
        <v>89</v>
      </c>
    </row>
    <row r="141" spans="1:8">
      <c r="A141" s="408" t="s">
        <v>1278</v>
      </c>
      <c r="B141" s="367" t="s">
        <v>822</v>
      </c>
      <c r="C141" s="1259">
        <v>2</v>
      </c>
      <c r="D141" s="96">
        <v>2</v>
      </c>
      <c r="E141" s="1259"/>
      <c r="F141" s="96"/>
      <c r="G141" s="397">
        <f t="shared" si="6"/>
        <v>2</v>
      </c>
      <c r="H141" s="397">
        <f t="shared" si="7"/>
        <v>2</v>
      </c>
    </row>
    <row r="142" spans="1:8">
      <c r="A142" s="408" t="s">
        <v>824</v>
      </c>
      <c r="B142" s="367" t="s">
        <v>825</v>
      </c>
      <c r="C142" s="1259"/>
      <c r="D142" s="96"/>
      <c r="E142" s="1264"/>
      <c r="F142" s="156"/>
      <c r="G142" s="397">
        <f t="shared" si="6"/>
        <v>0</v>
      </c>
      <c r="H142" s="397">
        <f t="shared" si="7"/>
        <v>0</v>
      </c>
    </row>
    <row r="143" spans="1:8">
      <c r="A143" s="408" t="s">
        <v>828</v>
      </c>
      <c r="B143" s="367" t="s">
        <v>829</v>
      </c>
      <c r="C143" s="1259">
        <v>5</v>
      </c>
      <c r="D143" s="96">
        <v>5</v>
      </c>
      <c r="E143" s="1264">
        <v>2</v>
      </c>
      <c r="F143" s="156">
        <v>2</v>
      </c>
      <c r="G143" s="397">
        <f t="shared" si="6"/>
        <v>7</v>
      </c>
      <c r="H143" s="397">
        <f t="shared" si="7"/>
        <v>7</v>
      </c>
    </row>
    <row r="144" spans="1:8">
      <c r="A144" s="408" t="s">
        <v>753</v>
      </c>
      <c r="B144" s="367" t="s">
        <v>2587</v>
      </c>
      <c r="C144" s="1259">
        <v>3</v>
      </c>
      <c r="D144" s="96">
        <v>3</v>
      </c>
      <c r="E144" s="1264"/>
      <c r="F144" s="156"/>
      <c r="G144" s="397">
        <f t="shared" ref="G144:G175" si="8">C144+E144</f>
        <v>3</v>
      </c>
      <c r="H144" s="397">
        <f t="shared" ref="H144:H175" si="9">D144+F144</f>
        <v>3</v>
      </c>
    </row>
    <row r="145" spans="1:8">
      <c r="A145" s="408" t="s">
        <v>5996</v>
      </c>
      <c r="B145" s="367" t="s">
        <v>5997</v>
      </c>
      <c r="C145" s="1264">
        <v>1</v>
      </c>
      <c r="D145" s="156">
        <v>1</v>
      </c>
      <c r="E145" s="1264">
        <v>54</v>
      </c>
      <c r="F145" s="156">
        <v>54</v>
      </c>
      <c r="G145" s="397">
        <f t="shared" si="8"/>
        <v>55</v>
      </c>
      <c r="H145" s="397">
        <f t="shared" si="9"/>
        <v>55</v>
      </c>
    </row>
    <row r="146" spans="1:8">
      <c r="A146" s="408" t="s">
        <v>5998</v>
      </c>
      <c r="B146" s="367" t="s">
        <v>2588</v>
      </c>
      <c r="C146" s="1264"/>
      <c r="D146" s="156"/>
      <c r="E146" s="1264">
        <v>67</v>
      </c>
      <c r="F146" s="156">
        <v>67</v>
      </c>
      <c r="G146" s="397">
        <f t="shared" si="8"/>
        <v>67</v>
      </c>
      <c r="H146" s="397">
        <f t="shared" si="9"/>
        <v>67</v>
      </c>
    </row>
    <row r="147" spans="1:8">
      <c r="A147" s="408" t="s">
        <v>4032</v>
      </c>
      <c r="B147" s="367" t="s">
        <v>4033</v>
      </c>
      <c r="C147" s="1264"/>
      <c r="D147" s="156"/>
      <c r="E147" s="1264"/>
      <c r="F147" s="156"/>
      <c r="G147" s="397">
        <f t="shared" si="8"/>
        <v>0</v>
      </c>
      <c r="H147" s="397">
        <f t="shared" si="9"/>
        <v>0</v>
      </c>
    </row>
    <row r="148" spans="1:8">
      <c r="A148" s="408" t="s">
        <v>6000</v>
      </c>
      <c r="B148" s="367" t="s">
        <v>6001</v>
      </c>
      <c r="C148" s="1264"/>
      <c r="D148" s="156"/>
      <c r="E148" s="1264">
        <v>38</v>
      </c>
      <c r="F148" s="156">
        <v>38</v>
      </c>
      <c r="G148" s="397">
        <f t="shared" si="8"/>
        <v>38</v>
      </c>
      <c r="H148" s="397">
        <f t="shared" si="9"/>
        <v>38</v>
      </c>
    </row>
    <row r="149" spans="1:8">
      <c r="A149" s="408" t="s">
        <v>3900</v>
      </c>
      <c r="B149" s="367" t="s">
        <v>3901</v>
      </c>
      <c r="C149" s="1264"/>
      <c r="D149" s="156"/>
      <c r="E149" s="1264"/>
      <c r="F149" s="156"/>
      <c r="G149" s="397">
        <f t="shared" si="8"/>
        <v>0</v>
      </c>
      <c r="H149" s="397">
        <f t="shared" si="9"/>
        <v>0</v>
      </c>
    </row>
    <row r="150" spans="1:8">
      <c r="A150" s="408" t="s">
        <v>2589</v>
      </c>
      <c r="B150" s="367" t="s">
        <v>2590</v>
      </c>
      <c r="C150" s="1264">
        <v>1</v>
      </c>
      <c r="D150" s="156">
        <v>1</v>
      </c>
      <c r="E150" s="1264">
        <v>2</v>
      </c>
      <c r="F150" s="156">
        <v>2</v>
      </c>
      <c r="G150" s="397">
        <f t="shared" si="8"/>
        <v>3</v>
      </c>
      <c r="H150" s="397">
        <f t="shared" si="9"/>
        <v>3</v>
      </c>
    </row>
    <row r="151" spans="1:8">
      <c r="A151" s="408" t="s">
        <v>4411</v>
      </c>
      <c r="B151" s="367" t="s">
        <v>4412</v>
      </c>
      <c r="C151" s="1264"/>
      <c r="D151" s="156"/>
      <c r="E151" s="1264">
        <v>19</v>
      </c>
      <c r="F151" s="156">
        <v>19</v>
      </c>
      <c r="G151" s="397">
        <f t="shared" si="8"/>
        <v>19</v>
      </c>
      <c r="H151" s="397">
        <f t="shared" si="9"/>
        <v>19</v>
      </c>
    </row>
    <row r="152" spans="1:8">
      <c r="A152" s="408" t="s">
        <v>2419</v>
      </c>
      <c r="B152" s="367" t="s">
        <v>2591</v>
      </c>
      <c r="C152" s="1264"/>
      <c r="D152" s="156"/>
      <c r="E152" s="1264"/>
      <c r="F152" s="156"/>
      <c r="G152" s="397">
        <f t="shared" si="8"/>
        <v>0</v>
      </c>
      <c r="H152" s="397">
        <f t="shared" si="9"/>
        <v>0</v>
      </c>
    </row>
    <row r="153" spans="1:8">
      <c r="A153" s="408" t="s">
        <v>3918</v>
      </c>
      <c r="B153" s="367" t="s">
        <v>10</v>
      </c>
      <c r="C153" s="1264"/>
      <c r="D153" s="156"/>
      <c r="E153" s="1264"/>
      <c r="F153" s="156"/>
      <c r="G153" s="397">
        <f t="shared" si="8"/>
        <v>0</v>
      </c>
      <c r="H153" s="397">
        <f t="shared" si="9"/>
        <v>0</v>
      </c>
    </row>
    <row r="154" spans="1:8">
      <c r="A154" s="408" t="s">
        <v>2592</v>
      </c>
      <c r="B154" s="367" t="s">
        <v>2593</v>
      </c>
      <c r="C154" s="1264"/>
      <c r="D154" s="156"/>
      <c r="E154" s="1264">
        <v>67</v>
      </c>
      <c r="F154" s="156">
        <v>67</v>
      </c>
      <c r="G154" s="397">
        <f t="shared" si="8"/>
        <v>67</v>
      </c>
      <c r="H154" s="397">
        <f t="shared" si="9"/>
        <v>67</v>
      </c>
    </row>
    <row r="155" spans="1:8">
      <c r="A155" s="408" t="s">
        <v>4056</v>
      </c>
      <c r="B155" s="367" t="s">
        <v>94</v>
      </c>
      <c r="C155" s="1264"/>
      <c r="D155" s="156"/>
      <c r="E155" s="1264"/>
      <c r="F155" s="156"/>
      <c r="G155" s="397">
        <f t="shared" si="8"/>
        <v>0</v>
      </c>
      <c r="H155" s="397">
        <f t="shared" si="9"/>
        <v>0</v>
      </c>
    </row>
    <row r="156" spans="1:8">
      <c r="A156" s="47" t="s">
        <v>4534</v>
      </c>
      <c r="B156" s="367" t="s">
        <v>2594</v>
      </c>
      <c r="C156" s="1264"/>
      <c r="D156" s="156"/>
      <c r="E156" s="1264">
        <v>170</v>
      </c>
      <c r="F156" s="156">
        <v>170</v>
      </c>
      <c r="G156" s="397">
        <f t="shared" si="8"/>
        <v>170</v>
      </c>
      <c r="H156" s="397">
        <f t="shared" si="9"/>
        <v>170</v>
      </c>
    </row>
    <row r="157" spans="1:8">
      <c r="A157" s="408" t="s">
        <v>1066</v>
      </c>
      <c r="B157" s="241" t="s">
        <v>2596</v>
      </c>
      <c r="C157" s="1264"/>
      <c r="D157" s="156"/>
      <c r="E157" s="232"/>
      <c r="F157" s="232"/>
      <c r="G157" s="397">
        <f t="shared" si="8"/>
        <v>0</v>
      </c>
      <c r="H157" s="397">
        <f t="shared" si="9"/>
        <v>0</v>
      </c>
    </row>
    <row r="158" spans="1:8">
      <c r="A158" s="408" t="s">
        <v>1079</v>
      </c>
      <c r="B158" s="241" t="s">
        <v>2597</v>
      </c>
      <c r="C158" s="1264"/>
      <c r="D158" s="156"/>
      <c r="E158" s="232">
        <v>13</v>
      </c>
      <c r="F158" s="232">
        <v>13</v>
      </c>
      <c r="G158" s="397">
        <f t="shared" si="8"/>
        <v>13</v>
      </c>
      <c r="H158" s="397">
        <f t="shared" si="9"/>
        <v>13</v>
      </c>
    </row>
    <row r="159" spans="1:8">
      <c r="A159" s="408" t="s">
        <v>5980</v>
      </c>
      <c r="B159" s="241" t="s">
        <v>5981</v>
      </c>
      <c r="C159" s="1266"/>
      <c r="D159" s="231"/>
      <c r="E159" s="232"/>
      <c r="F159" s="232"/>
      <c r="G159" s="397">
        <f t="shared" si="8"/>
        <v>0</v>
      </c>
      <c r="H159" s="397">
        <f t="shared" si="9"/>
        <v>0</v>
      </c>
    </row>
    <row r="160" spans="1:8">
      <c r="A160" s="408" t="s">
        <v>3010</v>
      </c>
      <c r="B160" s="241" t="s">
        <v>3011</v>
      </c>
      <c r="C160" s="1266">
        <v>8</v>
      </c>
      <c r="D160" s="231">
        <v>8</v>
      </c>
      <c r="E160" s="232">
        <v>1</v>
      </c>
      <c r="F160" s="232">
        <v>1</v>
      </c>
      <c r="G160" s="397">
        <f t="shared" si="8"/>
        <v>9</v>
      </c>
      <c r="H160" s="397">
        <f t="shared" si="9"/>
        <v>9</v>
      </c>
    </row>
    <row r="161" spans="1:8">
      <c r="A161" s="408" t="s">
        <v>5994</v>
      </c>
      <c r="B161" s="241" t="s">
        <v>5995</v>
      </c>
      <c r="C161" s="1266"/>
      <c r="D161" s="231"/>
      <c r="E161" s="232">
        <v>21</v>
      </c>
      <c r="F161" s="232">
        <v>21</v>
      </c>
      <c r="G161" s="397">
        <f t="shared" si="8"/>
        <v>21</v>
      </c>
      <c r="H161" s="397">
        <f t="shared" si="9"/>
        <v>21</v>
      </c>
    </row>
    <row r="162" spans="1:8">
      <c r="A162" s="408" t="s">
        <v>3015</v>
      </c>
      <c r="B162" s="241" t="s">
        <v>3016</v>
      </c>
      <c r="C162" s="1266">
        <v>5</v>
      </c>
      <c r="D162" s="231">
        <v>5</v>
      </c>
      <c r="E162" s="232"/>
      <c r="F162" s="232"/>
      <c r="G162" s="397">
        <f t="shared" si="8"/>
        <v>5</v>
      </c>
      <c r="H162" s="397">
        <f t="shared" si="9"/>
        <v>5</v>
      </c>
    </row>
    <row r="163" spans="1:8">
      <c r="A163" s="408" t="s">
        <v>272</v>
      </c>
      <c r="B163" s="241" t="s">
        <v>3049</v>
      </c>
      <c r="C163" s="1266"/>
      <c r="D163" s="231"/>
      <c r="E163" s="232"/>
      <c r="F163" s="232"/>
      <c r="G163" s="397">
        <f t="shared" si="8"/>
        <v>0</v>
      </c>
      <c r="H163" s="397">
        <f t="shared" si="9"/>
        <v>0</v>
      </c>
    </row>
    <row r="164" spans="1:8">
      <c r="A164" s="408" t="s">
        <v>3008</v>
      </c>
      <c r="B164" s="48" t="s">
        <v>3009</v>
      </c>
      <c r="C164" s="1266">
        <v>24</v>
      </c>
      <c r="D164" s="231">
        <v>24</v>
      </c>
      <c r="E164" s="232">
        <v>10</v>
      </c>
      <c r="F164" s="232">
        <v>10</v>
      </c>
      <c r="G164" s="397">
        <f t="shared" si="8"/>
        <v>34</v>
      </c>
      <c r="H164" s="397">
        <f t="shared" si="9"/>
        <v>34</v>
      </c>
    </row>
    <row r="165" spans="1:8">
      <c r="A165" s="408" t="s">
        <v>2545</v>
      </c>
      <c r="B165" s="48" t="s">
        <v>2546</v>
      </c>
      <c r="C165" s="1266"/>
      <c r="D165" s="231"/>
      <c r="E165" s="232"/>
      <c r="F165" s="232"/>
      <c r="G165" s="397">
        <f t="shared" si="8"/>
        <v>0</v>
      </c>
      <c r="H165" s="397">
        <f t="shared" si="9"/>
        <v>0</v>
      </c>
    </row>
    <row r="166" spans="1:8">
      <c r="A166" s="408" t="s">
        <v>5262</v>
      </c>
      <c r="B166" s="48" t="s">
        <v>762</v>
      </c>
      <c r="C166" s="1266">
        <v>1</v>
      </c>
      <c r="D166" s="231">
        <v>1</v>
      </c>
      <c r="E166" s="232"/>
      <c r="F166" s="232"/>
      <c r="G166" s="397">
        <f t="shared" si="8"/>
        <v>1</v>
      </c>
      <c r="H166" s="397">
        <f t="shared" si="9"/>
        <v>1</v>
      </c>
    </row>
    <row r="167" spans="1:8">
      <c r="A167" s="408" t="s">
        <v>1602</v>
      </c>
      <c r="B167" s="48" t="s">
        <v>6122</v>
      </c>
      <c r="C167" s="1266">
        <v>25</v>
      </c>
      <c r="D167" s="231">
        <v>25</v>
      </c>
      <c r="E167" s="232">
        <v>27</v>
      </c>
      <c r="F167" s="232">
        <v>27</v>
      </c>
      <c r="G167" s="397">
        <f t="shared" si="8"/>
        <v>52</v>
      </c>
      <c r="H167" s="397">
        <f t="shared" si="9"/>
        <v>52</v>
      </c>
    </row>
    <row r="168" spans="1:8">
      <c r="A168" s="408" t="s">
        <v>759</v>
      </c>
      <c r="B168" s="48" t="s">
        <v>760</v>
      </c>
      <c r="C168" s="1266"/>
      <c r="D168" s="231"/>
      <c r="E168" s="232">
        <v>36</v>
      </c>
      <c r="F168" s="232">
        <v>36</v>
      </c>
      <c r="G168" s="397">
        <f t="shared" si="8"/>
        <v>36</v>
      </c>
      <c r="H168" s="397">
        <f t="shared" si="9"/>
        <v>36</v>
      </c>
    </row>
    <row r="169" spans="1:8">
      <c r="A169" s="408" t="s">
        <v>3870</v>
      </c>
      <c r="B169" s="48" t="s">
        <v>6123</v>
      </c>
      <c r="C169" s="1266"/>
      <c r="D169" s="231"/>
      <c r="E169" s="232">
        <v>33</v>
      </c>
      <c r="F169" s="232">
        <v>33</v>
      </c>
      <c r="G169" s="397">
        <f t="shared" si="8"/>
        <v>33</v>
      </c>
      <c r="H169" s="397">
        <f t="shared" si="9"/>
        <v>33</v>
      </c>
    </row>
    <row r="170" spans="1:8">
      <c r="A170" s="408" t="s">
        <v>4413</v>
      </c>
      <c r="B170" s="48" t="s">
        <v>6124</v>
      </c>
      <c r="C170" s="1266"/>
      <c r="D170" s="231"/>
      <c r="E170" s="232">
        <v>37</v>
      </c>
      <c r="F170" s="232">
        <v>37</v>
      </c>
      <c r="G170" s="397">
        <f t="shared" si="8"/>
        <v>37</v>
      </c>
      <c r="H170" s="397">
        <f t="shared" si="9"/>
        <v>37</v>
      </c>
    </row>
    <row r="171" spans="1:8">
      <c r="A171" s="408" t="s">
        <v>4434</v>
      </c>
      <c r="B171" s="48" t="s">
        <v>6125</v>
      </c>
      <c r="C171" s="1266"/>
      <c r="D171" s="231"/>
      <c r="E171" s="232">
        <v>6</v>
      </c>
      <c r="F171" s="232">
        <v>6</v>
      </c>
      <c r="G171" s="397">
        <f t="shared" si="8"/>
        <v>6</v>
      </c>
      <c r="H171" s="397">
        <f t="shared" si="9"/>
        <v>6</v>
      </c>
    </row>
    <row r="172" spans="1:8">
      <c r="A172" s="408" t="s">
        <v>1282</v>
      </c>
      <c r="B172" s="48" t="s">
        <v>1283</v>
      </c>
      <c r="C172" s="1266"/>
      <c r="D172" s="231"/>
      <c r="E172" s="232"/>
      <c r="F172" s="232"/>
      <c r="G172" s="397">
        <f t="shared" si="8"/>
        <v>0</v>
      </c>
      <c r="H172" s="397">
        <f t="shared" si="9"/>
        <v>0</v>
      </c>
    </row>
    <row r="173" spans="1:8">
      <c r="A173" s="408" t="s">
        <v>4071</v>
      </c>
      <c r="B173" s="48" t="s">
        <v>4072</v>
      </c>
      <c r="C173" s="1266"/>
      <c r="D173" s="231"/>
      <c r="E173" s="232"/>
      <c r="F173" s="232"/>
      <c r="G173" s="397">
        <f t="shared" si="8"/>
        <v>0</v>
      </c>
      <c r="H173" s="397">
        <f t="shared" si="9"/>
        <v>0</v>
      </c>
    </row>
    <row r="174" spans="1:8">
      <c r="A174" s="408" t="s">
        <v>2554</v>
      </c>
      <c r="B174" s="48" t="s">
        <v>1506</v>
      </c>
      <c r="C174" s="1266"/>
      <c r="D174" s="231"/>
      <c r="E174" s="232">
        <v>6</v>
      </c>
      <c r="F174" s="232">
        <v>6</v>
      </c>
      <c r="G174" s="397">
        <f t="shared" si="8"/>
        <v>6</v>
      </c>
      <c r="H174" s="397">
        <f t="shared" si="9"/>
        <v>6</v>
      </c>
    </row>
    <row r="175" spans="1:8">
      <c r="A175" s="408" t="s">
        <v>1069</v>
      </c>
      <c r="B175" s="48" t="s">
        <v>5036</v>
      </c>
      <c r="C175" s="1266"/>
      <c r="D175" s="231"/>
      <c r="E175" s="232"/>
      <c r="F175" s="232"/>
      <c r="G175" s="397">
        <f t="shared" si="8"/>
        <v>0</v>
      </c>
      <c r="H175" s="397">
        <f t="shared" si="9"/>
        <v>0</v>
      </c>
    </row>
    <row r="176" spans="1:8">
      <c r="A176" s="408" t="s">
        <v>4426</v>
      </c>
      <c r="B176" s="48" t="s">
        <v>5037</v>
      </c>
      <c r="C176" s="1266">
        <v>1</v>
      </c>
      <c r="D176" s="231">
        <v>1</v>
      </c>
      <c r="E176" s="232"/>
      <c r="F176" s="232"/>
      <c r="G176" s="397">
        <f t="shared" ref="G176:G199" si="10">C176+E176</f>
        <v>1</v>
      </c>
      <c r="H176" s="397">
        <f t="shared" ref="H176:H199" si="11">D176+F176</f>
        <v>1</v>
      </c>
    </row>
    <row r="177" spans="1:8">
      <c r="A177" s="408" t="s">
        <v>4434</v>
      </c>
      <c r="B177" s="48" t="s">
        <v>5038</v>
      </c>
      <c r="C177" s="1266"/>
      <c r="D177" s="231"/>
      <c r="E177" s="232"/>
      <c r="F177" s="232"/>
      <c r="G177" s="397">
        <f t="shared" si="10"/>
        <v>0</v>
      </c>
      <c r="H177" s="397">
        <f t="shared" si="11"/>
        <v>0</v>
      </c>
    </row>
    <row r="178" spans="1:8">
      <c r="A178" s="47" t="s">
        <v>6723</v>
      </c>
      <c r="B178" s="48" t="s">
        <v>6724</v>
      </c>
      <c r="C178" s="1266"/>
      <c r="D178" s="231"/>
      <c r="E178" s="232"/>
      <c r="F178" s="232"/>
      <c r="G178" s="397">
        <f t="shared" si="10"/>
        <v>0</v>
      </c>
      <c r="H178" s="397">
        <f t="shared" si="11"/>
        <v>0</v>
      </c>
    </row>
    <row r="179" spans="1:8">
      <c r="A179" s="47" t="s">
        <v>1276</v>
      </c>
      <c r="B179" s="48" t="s">
        <v>1277</v>
      </c>
      <c r="C179" s="1266"/>
      <c r="D179" s="231"/>
      <c r="E179" s="232"/>
      <c r="F179" s="232"/>
      <c r="G179" s="397">
        <f t="shared" si="10"/>
        <v>0</v>
      </c>
      <c r="H179" s="397">
        <f t="shared" si="11"/>
        <v>0</v>
      </c>
    </row>
    <row r="180" spans="1:8">
      <c r="A180" s="47" t="s">
        <v>805</v>
      </c>
      <c r="B180" s="48" t="s">
        <v>6725</v>
      </c>
      <c r="C180" s="1266"/>
      <c r="D180" s="231"/>
      <c r="E180" s="232"/>
      <c r="F180" s="232"/>
      <c r="G180" s="397">
        <f t="shared" si="10"/>
        <v>0</v>
      </c>
      <c r="H180" s="397">
        <f t="shared" si="11"/>
        <v>0</v>
      </c>
    </row>
    <row r="181" spans="1:8">
      <c r="A181" s="47" t="s">
        <v>6726</v>
      </c>
      <c r="B181" s="48" t="s">
        <v>6727</v>
      </c>
      <c r="C181" s="1266"/>
      <c r="D181" s="231"/>
      <c r="E181" s="232"/>
      <c r="F181" s="232"/>
      <c r="G181" s="397">
        <f t="shared" si="10"/>
        <v>0</v>
      </c>
      <c r="H181" s="397">
        <f t="shared" si="11"/>
        <v>0</v>
      </c>
    </row>
    <row r="182" spans="1:8">
      <c r="A182" s="47" t="s">
        <v>742</v>
      </c>
      <c r="B182" s="48" t="s">
        <v>3012</v>
      </c>
      <c r="C182" s="1266">
        <v>5</v>
      </c>
      <c r="D182" s="231">
        <v>5</v>
      </c>
      <c r="E182" s="232">
        <v>6</v>
      </c>
      <c r="F182" s="232">
        <v>6</v>
      </c>
      <c r="G182" s="397">
        <f t="shared" si="10"/>
        <v>11</v>
      </c>
      <c r="H182" s="397">
        <f t="shared" si="11"/>
        <v>11</v>
      </c>
    </row>
    <row r="183" spans="1:8">
      <c r="A183" s="47" t="s">
        <v>6728</v>
      </c>
      <c r="B183" s="48" t="s">
        <v>4072</v>
      </c>
      <c r="C183" s="1266"/>
      <c r="D183" s="231"/>
      <c r="E183" s="232"/>
      <c r="F183" s="232"/>
      <c r="G183" s="397">
        <f t="shared" si="10"/>
        <v>0</v>
      </c>
      <c r="H183" s="397">
        <f t="shared" si="11"/>
        <v>0</v>
      </c>
    </row>
    <row r="184" spans="1:8">
      <c r="A184" s="47" t="s">
        <v>2592</v>
      </c>
      <c r="B184" s="48" t="s">
        <v>6729</v>
      </c>
      <c r="C184" s="1266"/>
      <c r="D184" s="231"/>
      <c r="E184" s="232"/>
      <c r="F184" s="232"/>
      <c r="G184" s="397">
        <f t="shared" si="10"/>
        <v>0</v>
      </c>
      <c r="H184" s="397">
        <f t="shared" si="11"/>
        <v>0</v>
      </c>
    </row>
    <row r="185" spans="1:8" ht="25.5">
      <c r="A185" s="47" t="s">
        <v>2311</v>
      </c>
      <c r="B185" s="48" t="s">
        <v>6730</v>
      </c>
      <c r="C185" s="1266"/>
      <c r="D185" s="231"/>
      <c r="E185" s="232"/>
      <c r="F185" s="232"/>
      <c r="G185" s="397">
        <f t="shared" si="10"/>
        <v>0</v>
      </c>
      <c r="H185" s="397">
        <f t="shared" si="11"/>
        <v>0</v>
      </c>
    </row>
    <row r="186" spans="1:8">
      <c r="A186" s="47" t="s">
        <v>1803</v>
      </c>
      <c r="B186" s="48" t="s">
        <v>6997</v>
      </c>
      <c r="C186" s="1266">
        <v>1</v>
      </c>
      <c r="D186" s="897">
        <v>1</v>
      </c>
      <c r="E186" s="232"/>
      <c r="F186" s="232"/>
      <c r="G186" s="397">
        <f t="shared" si="10"/>
        <v>1</v>
      </c>
      <c r="H186" s="397">
        <f t="shared" si="11"/>
        <v>1</v>
      </c>
    </row>
    <row r="187" spans="1:8">
      <c r="A187" s="47" t="s">
        <v>6998</v>
      </c>
      <c r="B187" s="48" t="s">
        <v>6999</v>
      </c>
      <c r="C187" s="1266">
        <v>1</v>
      </c>
      <c r="D187" s="1082">
        <v>0</v>
      </c>
      <c r="E187" s="232"/>
      <c r="F187" s="232"/>
      <c r="G187" s="397">
        <f t="shared" si="10"/>
        <v>1</v>
      </c>
      <c r="H187" s="397">
        <f t="shared" si="11"/>
        <v>0</v>
      </c>
    </row>
    <row r="188" spans="1:8" ht="25.5">
      <c r="A188" s="47" t="s">
        <v>1001</v>
      </c>
      <c r="B188" s="48" t="s">
        <v>7135</v>
      </c>
      <c r="C188" s="1266">
        <v>1</v>
      </c>
      <c r="D188" s="1082">
        <v>1</v>
      </c>
      <c r="E188" s="232"/>
      <c r="F188" s="232"/>
      <c r="G188" s="397">
        <f t="shared" si="10"/>
        <v>1</v>
      </c>
      <c r="H188" s="397">
        <f t="shared" si="11"/>
        <v>1</v>
      </c>
    </row>
    <row r="189" spans="1:8">
      <c r="A189" s="47" t="s">
        <v>1071</v>
      </c>
      <c r="B189" s="48" t="s">
        <v>7136</v>
      </c>
      <c r="C189" s="1266"/>
      <c r="D189" s="1082"/>
      <c r="E189" s="232">
        <v>1</v>
      </c>
      <c r="F189" s="232">
        <v>1</v>
      </c>
      <c r="G189" s="397">
        <f t="shared" si="10"/>
        <v>1</v>
      </c>
      <c r="H189" s="397">
        <f t="shared" si="11"/>
        <v>1</v>
      </c>
    </row>
    <row r="190" spans="1:8">
      <c r="A190" s="47" t="s">
        <v>7409</v>
      </c>
      <c r="B190" s="48" t="s">
        <v>7410</v>
      </c>
      <c r="C190" s="1266">
        <v>1</v>
      </c>
      <c r="D190" s="1082">
        <v>1</v>
      </c>
      <c r="E190" s="232"/>
      <c r="F190" s="232"/>
      <c r="G190" s="397">
        <f t="shared" si="10"/>
        <v>1</v>
      </c>
      <c r="H190" s="397">
        <f t="shared" si="11"/>
        <v>1</v>
      </c>
    </row>
    <row r="191" spans="1:8">
      <c r="A191" s="47" t="s">
        <v>3541</v>
      </c>
      <c r="B191" s="48" t="s">
        <v>7411</v>
      </c>
      <c r="C191" s="1266"/>
      <c r="D191" s="897"/>
      <c r="E191" s="232">
        <v>1</v>
      </c>
      <c r="F191" s="232">
        <v>1</v>
      </c>
      <c r="G191" s="397">
        <f t="shared" si="10"/>
        <v>1</v>
      </c>
      <c r="H191" s="397">
        <f t="shared" si="11"/>
        <v>1</v>
      </c>
    </row>
    <row r="192" spans="1:8">
      <c r="A192" s="47" t="s">
        <v>2155</v>
      </c>
      <c r="B192" s="48" t="s">
        <v>2156</v>
      </c>
      <c r="C192" s="1266"/>
      <c r="D192" s="1132"/>
      <c r="E192" s="232">
        <v>1</v>
      </c>
      <c r="F192" s="232">
        <v>1</v>
      </c>
      <c r="G192" s="397">
        <f t="shared" si="10"/>
        <v>1</v>
      </c>
      <c r="H192" s="397">
        <f t="shared" si="11"/>
        <v>1</v>
      </c>
    </row>
    <row r="193" spans="1:8">
      <c r="A193" s="47" t="s">
        <v>6002</v>
      </c>
      <c r="B193" s="48" t="s">
        <v>6003</v>
      </c>
      <c r="C193" s="1266"/>
      <c r="D193" s="1132"/>
      <c r="E193" s="232">
        <v>1</v>
      </c>
      <c r="F193" s="232">
        <v>0</v>
      </c>
      <c r="G193" s="397">
        <f t="shared" si="10"/>
        <v>1</v>
      </c>
      <c r="H193" s="397">
        <f t="shared" si="11"/>
        <v>0</v>
      </c>
    </row>
    <row r="194" spans="1:8" ht="25.5">
      <c r="A194" s="47" t="s">
        <v>4036</v>
      </c>
      <c r="B194" s="48" t="s">
        <v>7647</v>
      </c>
      <c r="C194" s="1266"/>
      <c r="D194" s="1190"/>
      <c r="E194" s="232">
        <v>16</v>
      </c>
      <c r="F194" s="232">
        <v>16</v>
      </c>
      <c r="G194" s="397">
        <f t="shared" si="10"/>
        <v>16</v>
      </c>
      <c r="H194" s="397">
        <f t="shared" si="11"/>
        <v>16</v>
      </c>
    </row>
    <row r="195" spans="1:8">
      <c r="A195" s="47" t="s">
        <v>727</v>
      </c>
      <c r="B195" s="48" t="s">
        <v>728</v>
      </c>
      <c r="C195" s="1266"/>
      <c r="D195" s="1190"/>
      <c r="E195" s="232">
        <v>1</v>
      </c>
      <c r="F195" s="232">
        <v>1</v>
      </c>
      <c r="G195" s="397">
        <f t="shared" si="10"/>
        <v>1</v>
      </c>
      <c r="H195" s="397">
        <f t="shared" si="11"/>
        <v>1</v>
      </c>
    </row>
    <row r="196" spans="1:8">
      <c r="A196" s="47"/>
      <c r="B196" s="48"/>
      <c r="C196" s="1266"/>
      <c r="D196" s="1190"/>
      <c r="E196" s="232"/>
      <c r="F196" s="232"/>
      <c r="G196" s="397">
        <f t="shared" si="10"/>
        <v>0</v>
      </c>
      <c r="H196" s="397">
        <f t="shared" si="11"/>
        <v>0</v>
      </c>
    </row>
    <row r="197" spans="1:8">
      <c r="A197" s="47"/>
      <c r="B197" s="48"/>
      <c r="C197" s="1266"/>
      <c r="D197" s="1190"/>
      <c r="E197" s="232"/>
      <c r="F197" s="232"/>
      <c r="G197" s="397">
        <f t="shared" si="10"/>
        <v>0</v>
      </c>
      <c r="H197" s="397">
        <f t="shared" si="11"/>
        <v>0</v>
      </c>
    </row>
    <row r="198" spans="1:8">
      <c r="A198" s="47"/>
      <c r="B198" s="48"/>
      <c r="C198" s="1266"/>
      <c r="D198" s="231"/>
      <c r="E198" s="232"/>
      <c r="F198" s="232"/>
      <c r="G198" s="397">
        <f t="shared" si="10"/>
        <v>0</v>
      </c>
      <c r="H198" s="397">
        <f t="shared" si="11"/>
        <v>0</v>
      </c>
    </row>
    <row r="199" spans="1:8" ht="13.5" customHeight="1">
      <c r="A199" s="340" t="s">
        <v>3974</v>
      </c>
      <c r="B199" s="253"/>
      <c r="C199" s="397">
        <f>SUM(C80:C198)</f>
        <v>1984</v>
      </c>
      <c r="D199" s="397">
        <f>SUM(D80:D198)</f>
        <v>1983</v>
      </c>
      <c r="E199" s="397">
        <f>SUM(E80:E198)</f>
        <v>12098</v>
      </c>
      <c r="F199" s="397">
        <f>SUM(F80:F198)</f>
        <v>12094</v>
      </c>
      <c r="G199" s="397">
        <f t="shared" si="10"/>
        <v>14082</v>
      </c>
      <c r="H199" s="397">
        <f t="shared" si="11"/>
        <v>14077</v>
      </c>
    </row>
    <row r="200" spans="1:8" ht="13.5" customHeight="1">
      <c r="A200" s="341"/>
      <c r="B200" s="333"/>
      <c r="C200" s="1428"/>
      <c r="D200" s="1430"/>
      <c r="E200" s="1430"/>
      <c r="F200" s="1430"/>
      <c r="G200" s="1430"/>
      <c r="H200" s="1429"/>
    </row>
    <row r="201" spans="1:8" ht="13.5" customHeight="1">
      <c r="A201" s="342" t="s">
        <v>3975</v>
      </c>
      <c r="B201" s="343"/>
      <c r="C201" s="98"/>
      <c r="D201" s="98"/>
      <c r="E201" s="164"/>
      <c r="F201" s="164"/>
      <c r="G201" s="397">
        <f t="shared" ref="G201:G214" si="12">C201+E201</f>
        <v>0</v>
      </c>
      <c r="H201" s="397">
        <f t="shared" ref="H201:H214" si="13">D201+F201</f>
        <v>0</v>
      </c>
    </row>
    <row r="202" spans="1:8" ht="13.5" customHeight="1">
      <c r="A202" s="341" t="s">
        <v>3976</v>
      </c>
      <c r="B202" s="243" t="s">
        <v>3977</v>
      </c>
      <c r="C202" s="98"/>
      <c r="D202" s="98"/>
      <c r="E202" s="164"/>
      <c r="F202" s="164"/>
      <c r="G202" s="397">
        <f t="shared" si="12"/>
        <v>0</v>
      </c>
      <c r="H202" s="397">
        <f t="shared" si="13"/>
        <v>0</v>
      </c>
    </row>
    <row r="203" spans="1:8" ht="13.5" customHeight="1">
      <c r="A203" s="341" t="s">
        <v>3978</v>
      </c>
      <c r="B203" s="243" t="s">
        <v>3979</v>
      </c>
      <c r="C203" s="98"/>
      <c r="D203" s="98"/>
      <c r="E203" s="164"/>
      <c r="F203" s="164"/>
      <c r="G203" s="397">
        <f t="shared" si="12"/>
        <v>0</v>
      </c>
      <c r="H203" s="397">
        <f t="shared" si="13"/>
        <v>0</v>
      </c>
    </row>
    <row r="204" spans="1:8" ht="15">
      <c r="A204" s="341" t="s">
        <v>3980</v>
      </c>
      <c r="B204" s="243" t="s">
        <v>3981</v>
      </c>
      <c r="C204" s="98"/>
      <c r="D204" s="98"/>
      <c r="E204" s="164"/>
      <c r="F204" s="164"/>
      <c r="G204" s="397">
        <f t="shared" si="12"/>
        <v>0</v>
      </c>
      <c r="H204" s="397">
        <f t="shared" si="13"/>
        <v>0</v>
      </c>
    </row>
    <row r="205" spans="1:8" ht="13.5" customHeight="1">
      <c r="A205" s="341" t="s">
        <v>4477</v>
      </c>
      <c r="B205" s="243" t="s">
        <v>3982</v>
      </c>
      <c r="C205" s="98"/>
      <c r="D205" s="98"/>
      <c r="E205" s="164"/>
      <c r="F205" s="164"/>
      <c r="G205" s="397">
        <f t="shared" si="12"/>
        <v>0</v>
      </c>
      <c r="H205" s="397">
        <f t="shared" si="13"/>
        <v>0</v>
      </c>
    </row>
    <row r="206" spans="1:8" ht="19.5" customHeight="1">
      <c r="A206" s="341" t="s">
        <v>3983</v>
      </c>
      <c r="B206" s="243" t="s">
        <v>3984</v>
      </c>
      <c r="C206" s="98"/>
      <c r="D206" s="98"/>
      <c r="E206" s="164"/>
      <c r="F206" s="164"/>
      <c r="G206" s="397">
        <f t="shared" si="12"/>
        <v>0</v>
      </c>
      <c r="H206" s="397">
        <f t="shared" si="13"/>
        <v>0</v>
      </c>
    </row>
    <row r="207" spans="1:8" ht="13.5" customHeight="1">
      <c r="A207" s="341" t="s">
        <v>3985</v>
      </c>
      <c r="B207" s="243" t="s">
        <v>3986</v>
      </c>
      <c r="C207" s="98"/>
      <c r="D207" s="98"/>
      <c r="E207" s="164"/>
      <c r="F207" s="164"/>
      <c r="G207" s="397">
        <f t="shared" si="12"/>
        <v>0</v>
      </c>
      <c r="H207" s="397">
        <f t="shared" si="13"/>
        <v>0</v>
      </c>
    </row>
    <row r="208" spans="1:8" ht="19.5" customHeight="1">
      <c r="A208" s="341" t="s">
        <v>3987</v>
      </c>
      <c r="B208" s="243" t="s">
        <v>3988</v>
      </c>
      <c r="C208" s="98"/>
      <c r="D208" s="98"/>
      <c r="E208" s="164"/>
      <c r="F208" s="164"/>
      <c r="G208" s="397">
        <f t="shared" si="12"/>
        <v>0</v>
      </c>
      <c r="H208" s="397">
        <f t="shared" si="13"/>
        <v>0</v>
      </c>
    </row>
    <row r="209" spans="1:8" ht="15" customHeight="1">
      <c r="A209" s="341" t="s">
        <v>3989</v>
      </c>
      <c r="B209" s="243" t="s">
        <v>3990</v>
      </c>
      <c r="C209" s="98"/>
      <c r="D209" s="98"/>
      <c r="E209" s="164"/>
      <c r="F209" s="164"/>
      <c r="G209" s="397">
        <f t="shared" si="12"/>
        <v>0</v>
      </c>
      <c r="H209" s="397">
        <f t="shared" si="13"/>
        <v>0</v>
      </c>
    </row>
    <row r="210" spans="1:8" ht="15" customHeight="1">
      <c r="A210" s="341" t="s">
        <v>3991</v>
      </c>
      <c r="B210" s="243" t="s">
        <v>3992</v>
      </c>
      <c r="C210" s="98"/>
      <c r="D210" s="98"/>
      <c r="E210" s="164"/>
      <c r="F210" s="164"/>
      <c r="G210" s="397">
        <f t="shared" si="12"/>
        <v>0</v>
      </c>
      <c r="H210" s="397">
        <f t="shared" si="13"/>
        <v>0</v>
      </c>
    </row>
    <row r="211" spans="1:8" ht="16.5" customHeight="1">
      <c r="A211" s="341" t="s">
        <v>3993</v>
      </c>
      <c r="B211" s="243" t="s">
        <v>3994</v>
      </c>
      <c r="C211" s="98"/>
      <c r="D211" s="98"/>
      <c r="E211" s="164"/>
      <c r="F211" s="164"/>
      <c r="G211" s="397">
        <f t="shared" si="12"/>
        <v>0</v>
      </c>
      <c r="H211" s="397">
        <f t="shared" si="13"/>
        <v>0</v>
      </c>
    </row>
    <row r="212" spans="1:8" ht="31.5" customHeight="1">
      <c r="A212" s="341" t="s">
        <v>3995</v>
      </c>
      <c r="B212" s="243" t="s">
        <v>3996</v>
      </c>
      <c r="C212" s="98"/>
      <c r="D212" s="98"/>
      <c r="E212" s="167"/>
      <c r="F212" s="167"/>
      <c r="G212" s="397">
        <f t="shared" si="12"/>
        <v>0</v>
      </c>
      <c r="H212" s="397">
        <f t="shared" si="13"/>
        <v>0</v>
      </c>
    </row>
    <row r="213" spans="1:8" ht="30" customHeight="1">
      <c r="A213" s="341" t="s">
        <v>3997</v>
      </c>
      <c r="B213" s="243" t="s">
        <v>3998</v>
      </c>
      <c r="C213" s="345"/>
      <c r="D213" s="345"/>
      <c r="E213" s="237"/>
      <c r="F213" s="237"/>
      <c r="G213" s="397">
        <f t="shared" si="12"/>
        <v>0</v>
      </c>
      <c r="H213" s="397">
        <f t="shared" si="13"/>
        <v>0</v>
      </c>
    </row>
    <row r="214" spans="1:8" ht="18.75" customHeight="1">
      <c r="A214" s="812" t="s">
        <v>3999</v>
      </c>
      <c r="B214" s="344"/>
      <c r="C214" s="237">
        <f>SUM(C202:C213)</f>
        <v>0</v>
      </c>
      <c r="D214" s="237">
        <f>SUM(D202:D213)</f>
        <v>0</v>
      </c>
      <c r="E214" s="237">
        <f>SUM(E202:E213)</f>
        <v>0</v>
      </c>
      <c r="F214" s="237">
        <f>SUM(F202:F213)</f>
        <v>0</v>
      </c>
      <c r="G214" s="397">
        <f t="shared" si="12"/>
        <v>0</v>
      </c>
      <c r="H214" s="397">
        <f t="shared" si="13"/>
        <v>0</v>
      </c>
    </row>
    <row r="215" spans="1:8" ht="28.5" customHeight="1">
      <c r="A215" s="401" t="s">
        <v>4000</v>
      </c>
      <c r="B215" s="433"/>
      <c r="C215" s="347">
        <f>SUM(C78+C199+C214)</f>
        <v>1984</v>
      </c>
      <c r="D215" s="347">
        <f>SUM(D78+D199+D214)</f>
        <v>1983</v>
      </c>
      <c r="E215" s="347">
        <f>SUM(E78+E199+E214)</f>
        <v>12226</v>
      </c>
      <c r="F215" s="347">
        <f>SUM(F78+F199+F214)</f>
        <v>12222</v>
      </c>
      <c r="G215" s="347">
        <f>SUM(G78+G199)</f>
        <v>14210</v>
      </c>
      <c r="H215" s="738">
        <f>SUM(H78+H199)</f>
        <v>14205</v>
      </c>
    </row>
    <row r="216" spans="1:8" ht="54.75" customHeight="1">
      <c r="A216" s="1448" t="s">
        <v>4001</v>
      </c>
      <c r="B216" s="1448"/>
      <c r="C216" s="1448"/>
      <c r="D216" s="1448"/>
      <c r="E216" s="1448"/>
      <c r="F216" s="1448"/>
      <c r="G216" s="1448"/>
      <c r="H216" s="1489"/>
    </row>
    <row r="217" spans="1:8">
      <c r="A217" s="1448" t="s">
        <v>4050</v>
      </c>
      <c r="B217" s="1448"/>
      <c r="C217" s="1448"/>
      <c r="D217" s="1448"/>
      <c r="E217" s="1448"/>
      <c r="F217" s="1448"/>
      <c r="G217" s="1448"/>
      <c r="H217" s="1489"/>
    </row>
    <row r="218" spans="1:8" ht="15">
      <c r="A218" s="291"/>
      <c r="B218" s="350"/>
      <c r="C218" s="12"/>
      <c r="D218" s="12"/>
      <c r="E218" s="12"/>
      <c r="F218" s="12"/>
      <c r="G218" s="12"/>
      <c r="H218" s="736"/>
    </row>
  </sheetData>
  <mergeCells count="10">
    <mergeCell ref="C2:D2"/>
    <mergeCell ref="C7:D7"/>
    <mergeCell ref="E7:F7"/>
    <mergeCell ref="G7:H7"/>
    <mergeCell ref="A217:H217"/>
    <mergeCell ref="A7:A8"/>
    <mergeCell ref="B7:B8"/>
    <mergeCell ref="C79:H79"/>
    <mergeCell ref="C200:H200"/>
    <mergeCell ref="A216:H216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51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97"/>
  <sheetViews>
    <sheetView topLeftCell="A88" workbookViewId="0">
      <selection activeCell="E81" sqref="E81"/>
    </sheetView>
  </sheetViews>
  <sheetFormatPr defaultColWidth="11.140625" defaultRowHeight="21.75" customHeight="1"/>
  <cols>
    <col min="1" max="1" width="9" style="11" customWidth="1"/>
    <col min="2" max="2" width="32.85546875" style="11" customWidth="1"/>
    <col min="3" max="4" width="9.7109375" style="11" customWidth="1"/>
    <col min="5" max="6" width="9.28515625" style="11" customWidth="1"/>
    <col min="7" max="7" width="8.7109375" style="11" customWidth="1"/>
    <col min="8" max="8" width="9.5703125" style="11" customWidth="1"/>
    <col min="9" max="16384" width="11.140625" style="11"/>
  </cols>
  <sheetData>
    <row r="1" spans="1:8" ht="21.75" customHeight="1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 ht="21.75" customHeight="1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 ht="21.75" customHeight="1">
      <c r="A3" s="100"/>
      <c r="B3" s="101"/>
      <c r="C3" s="1118" t="s">
        <v>7788</v>
      </c>
      <c r="D3" s="921"/>
      <c r="E3" s="102"/>
      <c r="F3" s="102"/>
      <c r="G3" s="102"/>
      <c r="H3" s="102"/>
    </row>
    <row r="4" spans="1:8" ht="21.75" customHeight="1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21.75" customHeight="1">
      <c r="A5" s="100"/>
      <c r="B5" s="101" t="s">
        <v>4077</v>
      </c>
      <c r="C5" s="227" t="s">
        <v>2598</v>
      </c>
      <c r="D5" s="228"/>
      <c r="E5" s="228"/>
      <c r="F5" s="228"/>
      <c r="G5" s="70"/>
      <c r="H5" s="70"/>
    </row>
    <row r="6" spans="1:8" ht="21.75" customHeight="1">
      <c r="A6" s="273"/>
      <c r="B6" s="273"/>
      <c r="C6" s="273"/>
      <c r="D6" s="273"/>
      <c r="E6" s="273"/>
      <c r="F6" s="273"/>
      <c r="G6" s="273"/>
      <c r="H6" s="273"/>
    </row>
    <row r="7" spans="1:8" ht="37.5" customHeight="1">
      <c r="A7" s="1417" t="s">
        <v>4406</v>
      </c>
      <c r="B7" s="1417" t="s">
        <v>4407</v>
      </c>
      <c r="C7" s="1451" t="s">
        <v>6745</v>
      </c>
      <c r="D7" s="1450"/>
      <c r="E7" s="1451" t="s">
        <v>6746</v>
      </c>
      <c r="F7" s="1450"/>
      <c r="G7" s="1449" t="s">
        <v>6747</v>
      </c>
      <c r="H7" s="1449"/>
    </row>
    <row r="8" spans="1:8" ht="30.75" customHeight="1" thickBot="1">
      <c r="A8" s="1452"/>
      <c r="B8" s="1418"/>
      <c r="C8" s="902" t="s">
        <v>7590</v>
      </c>
      <c r="D8" s="1211" t="s">
        <v>7787</v>
      </c>
      <c r="E8" s="902" t="s">
        <v>7590</v>
      </c>
      <c r="F8" s="1211" t="s">
        <v>7787</v>
      </c>
      <c r="G8" s="902" t="s">
        <v>7590</v>
      </c>
      <c r="H8" s="1211" t="s">
        <v>7787</v>
      </c>
    </row>
    <row r="9" spans="1:8" ht="21.75" customHeight="1" thickTop="1">
      <c r="A9" s="325"/>
      <c r="B9" s="327" t="s">
        <v>1229</v>
      </c>
      <c r="C9" s="327"/>
      <c r="D9" s="327"/>
      <c r="E9" s="327"/>
      <c r="F9" s="327"/>
      <c r="G9" s="798"/>
      <c r="H9" s="799"/>
    </row>
    <row r="10" spans="1:8" ht="21.75" customHeight="1">
      <c r="A10" s="47"/>
      <c r="B10" s="48"/>
      <c r="C10" s="247"/>
      <c r="D10" s="247"/>
      <c r="E10" s="248"/>
      <c r="F10" s="248"/>
      <c r="G10" s="146"/>
      <c r="H10" s="146"/>
    </row>
    <row r="11" spans="1:8" ht="21.75" customHeight="1">
      <c r="A11" s="47"/>
      <c r="B11" s="48"/>
      <c r="C11" s="247"/>
      <c r="D11" s="247"/>
      <c r="E11" s="248"/>
      <c r="F11" s="248"/>
      <c r="G11" s="146"/>
      <c r="H11" s="146"/>
    </row>
    <row r="12" spans="1:8" ht="21.75" customHeight="1">
      <c r="A12" s="50"/>
      <c r="B12" s="337" t="s">
        <v>4460</v>
      </c>
      <c r="C12" s="248"/>
      <c r="D12" s="248"/>
      <c r="E12" s="248"/>
      <c r="F12" s="248"/>
      <c r="G12" s="146"/>
      <c r="H12" s="146"/>
    </row>
    <row r="13" spans="1:8" ht="17.25" customHeight="1">
      <c r="A13" s="50" t="s">
        <v>2722</v>
      </c>
      <c r="B13" s="434" t="s">
        <v>2723</v>
      </c>
      <c r="C13" s="232"/>
      <c r="D13" s="232"/>
      <c r="E13" s="435">
        <v>161</v>
      </c>
      <c r="F13" s="435">
        <v>161</v>
      </c>
      <c r="G13" s="146">
        <f t="shared" ref="G13:G44" si="0">C13+E13</f>
        <v>161</v>
      </c>
      <c r="H13" s="146">
        <f t="shared" ref="H13:H44" si="1">D13+F13</f>
        <v>161</v>
      </c>
    </row>
    <row r="14" spans="1:8" ht="24" customHeight="1">
      <c r="A14" s="50" t="s">
        <v>2427</v>
      </c>
      <c r="B14" s="434" t="s">
        <v>2428</v>
      </c>
      <c r="C14" s="232"/>
      <c r="D14" s="232"/>
      <c r="E14" s="435">
        <v>45</v>
      </c>
      <c r="F14" s="435">
        <v>45</v>
      </c>
      <c r="G14" s="912">
        <f t="shared" si="0"/>
        <v>45</v>
      </c>
      <c r="H14" s="912">
        <f t="shared" si="1"/>
        <v>45</v>
      </c>
    </row>
    <row r="15" spans="1:8" ht="21.75" customHeight="1">
      <c r="A15" s="50" t="s">
        <v>4036</v>
      </c>
      <c r="B15" s="434" t="s">
        <v>3839</v>
      </c>
      <c r="C15" s="232"/>
      <c r="D15" s="232"/>
      <c r="E15" s="435"/>
      <c r="F15" s="435"/>
      <c r="G15" s="912">
        <f t="shared" si="0"/>
        <v>0</v>
      </c>
      <c r="H15" s="912">
        <f t="shared" si="1"/>
        <v>0</v>
      </c>
    </row>
    <row r="16" spans="1:8" ht="22.5" customHeight="1">
      <c r="A16" s="50" t="s">
        <v>1027</v>
      </c>
      <c r="B16" s="434" t="s">
        <v>1028</v>
      </c>
      <c r="C16" s="232"/>
      <c r="D16" s="232"/>
      <c r="E16" s="435">
        <v>17</v>
      </c>
      <c r="F16" s="435">
        <v>17</v>
      </c>
      <c r="G16" s="912">
        <f t="shared" si="0"/>
        <v>17</v>
      </c>
      <c r="H16" s="912">
        <f t="shared" si="1"/>
        <v>17</v>
      </c>
    </row>
    <row r="17" spans="1:8" ht="25.5" customHeight="1">
      <c r="A17" s="50" t="s">
        <v>2600</v>
      </c>
      <c r="B17" s="434" t="s">
        <v>5983</v>
      </c>
      <c r="C17" s="232"/>
      <c r="D17" s="232"/>
      <c r="E17" s="435">
        <v>631</v>
      </c>
      <c r="F17" s="435">
        <v>631</v>
      </c>
      <c r="G17" s="912">
        <f t="shared" si="0"/>
        <v>631</v>
      </c>
      <c r="H17" s="912">
        <f t="shared" si="1"/>
        <v>631</v>
      </c>
    </row>
    <row r="18" spans="1:8" ht="24.75" customHeight="1">
      <c r="A18" s="50" t="s">
        <v>2438</v>
      </c>
      <c r="B18" s="434" t="s">
        <v>2601</v>
      </c>
      <c r="C18" s="232"/>
      <c r="D18" s="232"/>
      <c r="E18" s="435">
        <v>29</v>
      </c>
      <c r="F18" s="435">
        <v>29</v>
      </c>
      <c r="G18" s="912">
        <f t="shared" si="0"/>
        <v>29</v>
      </c>
      <c r="H18" s="912">
        <f t="shared" si="1"/>
        <v>29</v>
      </c>
    </row>
    <row r="19" spans="1:8" ht="26.25" customHeight="1">
      <c r="A19" s="50" t="s">
        <v>1029</v>
      </c>
      <c r="B19" s="434" t="s">
        <v>2602</v>
      </c>
      <c r="C19" s="232"/>
      <c r="D19" s="232"/>
      <c r="E19" s="435">
        <v>6</v>
      </c>
      <c r="F19" s="435">
        <v>6</v>
      </c>
      <c r="G19" s="912">
        <f t="shared" si="0"/>
        <v>6</v>
      </c>
      <c r="H19" s="912">
        <f t="shared" si="1"/>
        <v>6</v>
      </c>
    </row>
    <row r="20" spans="1:8" ht="21.75" customHeight="1">
      <c r="A20" s="50" t="s">
        <v>3946</v>
      </c>
      <c r="B20" s="434" t="s">
        <v>2603</v>
      </c>
      <c r="C20" s="232"/>
      <c r="D20" s="232"/>
      <c r="E20" s="435">
        <v>94</v>
      </c>
      <c r="F20" s="435">
        <v>94</v>
      </c>
      <c r="G20" s="912">
        <f t="shared" si="0"/>
        <v>94</v>
      </c>
      <c r="H20" s="912">
        <f t="shared" si="1"/>
        <v>94</v>
      </c>
    </row>
    <row r="21" spans="1:8" ht="21.75" customHeight="1">
      <c r="A21" s="50" t="s">
        <v>559</v>
      </c>
      <c r="B21" s="434" t="s">
        <v>821</v>
      </c>
      <c r="C21" s="232"/>
      <c r="D21" s="232"/>
      <c r="E21" s="435"/>
      <c r="F21" s="435"/>
      <c r="G21" s="912">
        <f t="shared" si="0"/>
        <v>0</v>
      </c>
      <c r="H21" s="912">
        <f t="shared" si="1"/>
        <v>0</v>
      </c>
    </row>
    <row r="22" spans="1:8" ht="21.75" customHeight="1">
      <c r="A22" s="50" t="s">
        <v>4465</v>
      </c>
      <c r="B22" s="434" t="s">
        <v>4466</v>
      </c>
      <c r="C22" s="232"/>
      <c r="D22" s="232"/>
      <c r="E22" s="232">
        <v>509</v>
      </c>
      <c r="F22" s="232">
        <v>509</v>
      </c>
      <c r="G22" s="912">
        <f t="shared" si="0"/>
        <v>509</v>
      </c>
      <c r="H22" s="912">
        <f t="shared" si="1"/>
        <v>509</v>
      </c>
    </row>
    <row r="23" spans="1:8" ht="21.75" customHeight="1">
      <c r="A23" s="50" t="s">
        <v>1073</v>
      </c>
      <c r="B23" s="434" t="s">
        <v>1074</v>
      </c>
      <c r="C23" s="232"/>
      <c r="D23" s="232"/>
      <c r="E23" s="435"/>
      <c r="F23" s="435"/>
      <c r="G23" s="912">
        <f t="shared" si="0"/>
        <v>0</v>
      </c>
      <c r="H23" s="912">
        <f t="shared" si="1"/>
        <v>0</v>
      </c>
    </row>
    <row r="24" spans="1:8" ht="21.75" customHeight="1">
      <c r="A24" s="50" t="s">
        <v>1077</v>
      </c>
      <c r="B24" s="434" t="s">
        <v>1078</v>
      </c>
      <c r="C24" s="232"/>
      <c r="D24" s="232"/>
      <c r="E24" s="435"/>
      <c r="F24" s="435"/>
      <c r="G24" s="912">
        <f t="shared" si="0"/>
        <v>0</v>
      </c>
      <c r="H24" s="912">
        <f t="shared" si="1"/>
        <v>0</v>
      </c>
    </row>
    <row r="25" spans="1:8" ht="21.75" customHeight="1">
      <c r="A25" s="50" t="s">
        <v>1066</v>
      </c>
      <c r="B25" s="434" t="s">
        <v>2596</v>
      </c>
      <c r="C25" s="232"/>
      <c r="D25" s="232"/>
      <c r="E25" s="435">
        <v>11</v>
      </c>
      <c r="F25" s="435">
        <v>11</v>
      </c>
      <c r="G25" s="912">
        <f t="shared" si="0"/>
        <v>11</v>
      </c>
      <c r="H25" s="912">
        <f t="shared" si="1"/>
        <v>11</v>
      </c>
    </row>
    <row r="26" spans="1:8" ht="21.75" customHeight="1">
      <c r="A26" s="50" t="s">
        <v>5984</v>
      </c>
      <c r="B26" s="434" t="s">
        <v>4009</v>
      </c>
      <c r="C26" s="232"/>
      <c r="D26" s="232"/>
      <c r="E26" s="435">
        <v>15</v>
      </c>
      <c r="F26" s="435">
        <v>15</v>
      </c>
      <c r="G26" s="912">
        <f t="shared" si="0"/>
        <v>15</v>
      </c>
      <c r="H26" s="912">
        <f t="shared" si="1"/>
        <v>15</v>
      </c>
    </row>
    <row r="27" spans="1:8" ht="21.75" customHeight="1">
      <c r="A27" s="50" t="s">
        <v>3911</v>
      </c>
      <c r="B27" s="434" t="s">
        <v>2604</v>
      </c>
      <c r="C27" s="232"/>
      <c r="D27" s="232"/>
      <c r="E27" s="435"/>
      <c r="F27" s="435"/>
      <c r="G27" s="912">
        <f t="shared" si="0"/>
        <v>0</v>
      </c>
      <c r="H27" s="912">
        <f t="shared" si="1"/>
        <v>0</v>
      </c>
    </row>
    <row r="28" spans="1:8" ht="21.75" customHeight="1">
      <c r="A28" s="50" t="s">
        <v>2365</v>
      </c>
      <c r="B28" s="434" t="s">
        <v>1145</v>
      </c>
      <c r="C28" s="232"/>
      <c r="D28" s="232"/>
      <c r="E28" s="435"/>
      <c r="F28" s="435"/>
      <c r="G28" s="912">
        <f t="shared" si="0"/>
        <v>0</v>
      </c>
      <c r="H28" s="912">
        <f t="shared" si="1"/>
        <v>0</v>
      </c>
    </row>
    <row r="29" spans="1:8" ht="21.75" customHeight="1">
      <c r="A29" s="50" t="s">
        <v>2605</v>
      </c>
      <c r="B29" s="434" t="s">
        <v>2606</v>
      </c>
      <c r="C29" s="232"/>
      <c r="D29" s="232"/>
      <c r="E29" s="435"/>
      <c r="F29" s="435"/>
      <c r="G29" s="912">
        <f t="shared" si="0"/>
        <v>0</v>
      </c>
      <c r="H29" s="912">
        <f t="shared" si="1"/>
        <v>0</v>
      </c>
    </row>
    <row r="30" spans="1:8" ht="21.75" customHeight="1">
      <c r="A30" s="50" t="s">
        <v>2607</v>
      </c>
      <c r="B30" s="434" t="s">
        <v>4072</v>
      </c>
      <c r="C30" s="232"/>
      <c r="D30" s="232"/>
      <c r="E30" s="435">
        <v>14</v>
      </c>
      <c r="F30" s="435">
        <v>14</v>
      </c>
      <c r="G30" s="912">
        <f t="shared" si="0"/>
        <v>14</v>
      </c>
      <c r="H30" s="912">
        <f t="shared" si="1"/>
        <v>14</v>
      </c>
    </row>
    <row r="31" spans="1:8" ht="21.75" customHeight="1">
      <c r="A31" s="50" t="s">
        <v>2608</v>
      </c>
      <c r="B31" s="434" t="s">
        <v>3896</v>
      </c>
      <c r="C31" s="232"/>
      <c r="D31" s="232"/>
      <c r="E31" s="435">
        <v>5</v>
      </c>
      <c r="F31" s="435">
        <v>5</v>
      </c>
      <c r="G31" s="912">
        <f t="shared" si="0"/>
        <v>5</v>
      </c>
      <c r="H31" s="912">
        <f t="shared" si="1"/>
        <v>5</v>
      </c>
    </row>
    <row r="32" spans="1:8" ht="21.75" customHeight="1">
      <c r="A32" s="50" t="s">
        <v>2609</v>
      </c>
      <c r="B32" s="434" t="s">
        <v>5995</v>
      </c>
      <c r="C32" s="232"/>
      <c r="D32" s="232"/>
      <c r="E32" s="435">
        <v>4</v>
      </c>
      <c r="F32" s="435">
        <v>4</v>
      </c>
      <c r="G32" s="912">
        <f t="shared" si="0"/>
        <v>4</v>
      </c>
      <c r="H32" s="912">
        <f t="shared" si="1"/>
        <v>4</v>
      </c>
    </row>
    <row r="33" spans="1:8" ht="21.75" customHeight="1">
      <c r="A33" s="50" t="s">
        <v>5996</v>
      </c>
      <c r="B33" s="434" t="s">
        <v>2610</v>
      </c>
      <c r="C33" s="232"/>
      <c r="D33" s="232"/>
      <c r="E33" s="435">
        <v>311</v>
      </c>
      <c r="F33" s="435">
        <v>311</v>
      </c>
      <c r="G33" s="912">
        <f t="shared" si="0"/>
        <v>311</v>
      </c>
      <c r="H33" s="912">
        <f t="shared" si="1"/>
        <v>311</v>
      </c>
    </row>
    <row r="34" spans="1:8" ht="21.75" customHeight="1">
      <c r="A34" s="50" t="s">
        <v>2611</v>
      </c>
      <c r="B34" s="434" t="s">
        <v>636</v>
      </c>
      <c r="C34" s="232"/>
      <c r="D34" s="232"/>
      <c r="E34" s="435">
        <v>8</v>
      </c>
      <c r="F34" s="435">
        <v>8</v>
      </c>
      <c r="G34" s="912">
        <f t="shared" si="0"/>
        <v>8</v>
      </c>
      <c r="H34" s="912">
        <f t="shared" si="1"/>
        <v>8</v>
      </c>
    </row>
    <row r="35" spans="1:8" ht="21.75" customHeight="1">
      <c r="A35" s="50" t="s">
        <v>2612</v>
      </c>
      <c r="B35" s="434" t="s">
        <v>48</v>
      </c>
      <c r="C35" s="232"/>
      <c r="D35" s="232"/>
      <c r="E35" s="435"/>
      <c r="F35" s="435"/>
      <c r="G35" s="912">
        <f t="shared" si="0"/>
        <v>0</v>
      </c>
      <c r="H35" s="912">
        <f t="shared" si="1"/>
        <v>0</v>
      </c>
    </row>
    <row r="36" spans="1:8" ht="26.25" customHeight="1">
      <c r="A36" s="50" t="s">
        <v>2613</v>
      </c>
      <c r="B36" s="434" t="s">
        <v>2614</v>
      </c>
      <c r="C36" s="232"/>
      <c r="D36" s="232"/>
      <c r="E36" s="435">
        <v>235</v>
      </c>
      <c r="F36" s="435">
        <v>235</v>
      </c>
      <c r="G36" s="912">
        <f t="shared" si="0"/>
        <v>235</v>
      </c>
      <c r="H36" s="912">
        <f t="shared" si="1"/>
        <v>235</v>
      </c>
    </row>
    <row r="37" spans="1:8" ht="21.75" customHeight="1">
      <c r="A37" s="50" t="s">
        <v>2615</v>
      </c>
      <c r="B37" s="434" t="s">
        <v>5999</v>
      </c>
      <c r="C37" s="232"/>
      <c r="D37" s="232"/>
      <c r="E37" s="435">
        <v>115</v>
      </c>
      <c r="F37" s="435">
        <v>115</v>
      </c>
      <c r="G37" s="912">
        <f t="shared" si="0"/>
        <v>115</v>
      </c>
      <c r="H37" s="912">
        <f t="shared" si="1"/>
        <v>115</v>
      </c>
    </row>
    <row r="38" spans="1:8" ht="21.75" customHeight="1">
      <c r="A38" s="50" t="s">
        <v>2616</v>
      </c>
      <c r="B38" s="434" t="s">
        <v>4033</v>
      </c>
      <c r="C38" s="232"/>
      <c r="D38" s="232"/>
      <c r="E38" s="435"/>
      <c r="F38" s="435"/>
      <c r="G38" s="912">
        <f t="shared" si="0"/>
        <v>0</v>
      </c>
      <c r="H38" s="912">
        <f t="shared" si="1"/>
        <v>0</v>
      </c>
    </row>
    <row r="39" spans="1:8" ht="21.75" customHeight="1">
      <c r="A39" s="50" t="s">
        <v>2617</v>
      </c>
      <c r="B39" s="434" t="s">
        <v>6001</v>
      </c>
      <c r="C39" s="232"/>
      <c r="D39" s="232"/>
      <c r="E39" s="435">
        <v>284</v>
      </c>
      <c r="F39" s="435">
        <v>284</v>
      </c>
      <c r="G39" s="912">
        <f t="shared" si="0"/>
        <v>284</v>
      </c>
      <c r="H39" s="912">
        <f t="shared" si="1"/>
        <v>284</v>
      </c>
    </row>
    <row r="40" spans="1:8" ht="21.75" customHeight="1">
      <c r="A40" s="50" t="s">
        <v>2618</v>
      </c>
      <c r="B40" s="434" t="s">
        <v>3901</v>
      </c>
      <c r="C40" s="232"/>
      <c r="D40" s="232"/>
      <c r="E40" s="435"/>
      <c r="F40" s="435"/>
      <c r="G40" s="912">
        <f t="shared" si="0"/>
        <v>0</v>
      </c>
      <c r="H40" s="912">
        <f t="shared" si="1"/>
        <v>0</v>
      </c>
    </row>
    <row r="41" spans="1:8" ht="21.75" customHeight="1">
      <c r="A41" s="50" t="s">
        <v>2619</v>
      </c>
      <c r="B41" s="434" t="s">
        <v>62</v>
      </c>
      <c r="C41" s="232"/>
      <c r="D41" s="232"/>
      <c r="E41" s="435"/>
      <c r="F41" s="435"/>
      <c r="G41" s="912">
        <f t="shared" si="0"/>
        <v>0</v>
      </c>
      <c r="H41" s="912">
        <f t="shared" si="1"/>
        <v>0</v>
      </c>
    </row>
    <row r="42" spans="1:8" ht="21.75" customHeight="1">
      <c r="A42" s="50" t="s">
        <v>2620</v>
      </c>
      <c r="B42" s="434" t="s">
        <v>6003</v>
      </c>
      <c r="C42" s="232"/>
      <c r="D42" s="232"/>
      <c r="E42" s="435"/>
      <c r="F42" s="435"/>
      <c r="G42" s="912">
        <f t="shared" si="0"/>
        <v>0</v>
      </c>
      <c r="H42" s="912">
        <f t="shared" si="1"/>
        <v>0</v>
      </c>
    </row>
    <row r="43" spans="1:8" ht="21.75" customHeight="1">
      <c r="A43" s="50" t="s">
        <v>707</v>
      </c>
      <c r="B43" s="434" t="s">
        <v>830</v>
      </c>
      <c r="C43" s="232"/>
      <c r="D43" s="232"/>
      <c r="E43" s="435">
        <v>152</v>
      </c>
      <c r="F43" s="435">
        <v>152</v>
      </c>
      <c r="G43" s="912">
        <f t="shared" si="0"/>
        <v>152</v>
      </c>
      <c r="H43" s="912">
        <f t="shared" si="1"/>
        <v>152</v>
      </c>
    </row>
    <row r="44" spans="1:8" ht="21.75" customHeight="1">
      <c r="A44" s="50" t="s">
        <v>831</v>
      </c>
      <c r="B44" s="434" t="s">
        <v>6007</v>
      </c>
      <c r="C44" s="232"/>
      <c r="D44" s="232"/>
      <c r="E44" s="435">
        <v>5</v>
      </c>
      <c r="F44" s="435">
        <v>5</v>
      </c>
      <c r="G44" s="912">
        <f t="shared" si="0"/>
        <v>5</v>
      </c>
      <c r="H44" s="912">
        <f t="shared" si="1"/>
        <v>5</v>
      </c>
    </row>
    <row r="45" spans="1:8" ht="21.75" customHeight="1">
      <c r="A45" s="50" t="s">
        <v>832</v>
      </c>
      <c r="B45" s="434" t="s">
        <v>4048</v>
      </c>
      <c r="C45" s="232"/>
      <c r="D45" s="232"/>
      <c r="E45" s="435">
        <v>9</v>
      </c>
      <c r="F45" s="435">
        <v>9</v>
      </c>
      <c r="G45" s="912">
        <f t="shared" ref="G45:G77" si="2">C45+E45</f>
        <v>9</v>
      </c>
      <c r="H45" s="912">
        <f t="shared" ref="H45:H77" si="3">D45+F45</f>
        <v>9</v>
      </c>
    </row>
    <row r="46" spans="1:8" ht="21.75" customHeight="1">
      <c r="A46" s="50" t="s">
        <v>1010</v>
      </c>
      <c r="B46" s="434" t="s">
        <v>833</v>
      </c>
      <c r="C46" s="232"/>
      <c r="D46" s="232"/>
      <c r="E46" s="435">
        <v>1530</v>
      </c>
      <c r="F46" s="435">
        <v>1530</v>
      </c>
      <c r="G46" s="912">
        <f t="shared" si="2"/>
        <v>1530</v>
      </c>
      <c r="H46" s="912">
        <f t="shared" si="3"/>
        <v>1530</v>
      </c>
    </row>
    <row r="47" spans="1:8" ht="21.75" customHeight="1">
      <c r="A47" s="50" t="s">
        <v>834</v>
      </c>
      <c r="B47" s="434" t="s">
        <v>4075</v>
      </c>
      <c r="C47" s="232"/>
      <c r="D47" s="232"/>
      <c r="E47" s="435"/>
      <c r="F47" s="435"/>
      <c r="G47" s="912">
        <f t="shared" si="2"/>
        <v>0</v>
      </c>
      <c r="H47" s="912">
        <f t="shared" si="3"/>
        <v>0</v>
      </c>
    </row>
    <row r="48" spans="1:8" ht="21.75" customHeight="1">
      <c r="A48" s="50" t="s">
        <v>835</v>
      </c>
      <c r="B48" s="434" t="s">
        <v>25</v>
      </c>
      <c r="C48" s="232"/>
      <c r="D48" s="232"/>
      <c r="E48" s="435">
        <v>86</v>
      </c>
      <c r="F48" s="435">
        <v>86</v>
      </c>
      <c r="G48" s="912">
        <f t="shared" si="2"/>
        <v>86</v>
      </c>
      <c r="H48" s="912">
        <f t="shared" si="3"/>
        <v>86</v>
      </c>
    </row>
    <row r="49" spans="1:8" ht="21.75" customHeight="1">
      <c r="A49" s="50" t="s">
        <v>836</v>
      </c>
      <c r="B49" s="434" t="s">
        <v>837</v>
      </c>
      <c r="C49" s="232"/>
      <c r="D49" s="232"/>
      <c r="E49" s="435">
        <v>30</v>
      </c>
      <c r="F49" s="435">
        <v>30</v>
      </c>
      <c r="G49" s="912">
        <f t="shared" si="2"/>
        <v>30</v>
      </c>
      <c r="H49" s="912">
        <f t="shared" si="3"/>
        <v>30</v>
      </c>
    </row>
    <row r="50" spans="1:8" ht="21.75" customHeight="1">
      <c r="A50" s="50" t="s">
        <v>838</v>
      </c>
      <c r="B50" s="434" t="s">
        <v>3923</v>
      </c>
      <c r="C50" s="232"/>
      <c r="D50" s="232"/>
      <c r="E50" s="435">
        <v>73</v>
      </c>
      <c r="F50" s="435">
        <v>73</v>
      </c>
      <c r="G50" s="912">
        <f t="shared" si="2"/>
        <v>73</v>
      </c>
      <c r="H50" s="912">
        <f t="shared" si="3"/>
        <v>73</v>
      </c>
    </row>
    <row r="51" spans="1:8" ht="21.75" customHeight="1">
      <c r="A51" s="50" t="s">
        <v>2712</v>
      </c>
      <c r="B51" s="434" t="s">
        <v>991</v>
      </c>
      <c r="C51" s="232"/>
      <c r="D51" s="232"/>
      <c r="E51" s="435">
        <v>113</v>
      </c>
      <c r="F51" s="435">
        <v>113</v>
      </c>
      <c r="G51" s="912">
        <f t="shared" si="2"/>
        <v>113</v>
      </c>
      <c r="H51" s="912">
        <f t="shared" si="3"/>
        <v>113</v>
      </c>
    </row>
    <row r="52" spans="1:8" ht="21.75" customHeight="1">
      <c r="A52" s="50" t="s">
        <v>4420</v>
      </c>
      <c r="B52" s="434" t="s">
        <v>3924</v>
      </c>
      <c r="C52" s="232"/>
      <c r="D52" s="232"/>
      <c r="E52" s="435">
        <v>1</v>
      </c>
      <c r="F52" s="435">
        <v>1</v>
      </c>
      <c r="G52" s="912">
        <f t="shared" si="2"/>
        <v>1</v>
      </c>
      <c r="H52" s="912">
        <f t="shared" si="3"/>
        <v>1</v>
      </c>
    </row>
    <row r="53" spans="1:8" ht="21.75" customHeight="1">
      <c r="A53" s="50" t="s">
        <v>4422</v>
      </c>
      <c r="B53" s="434" t="s">
        <v>2872</v>
      </c>
      <c r="C53" s="232"/>
      <c r="D53" s="232"/>
      <c r="E53" s="435">
        <v>1990</v>
      </c>
      <c r="F53" s="435">
        <v>1990</v>
      </c>
      <c r="G53" s="912">
        <f t="shared" si="2"/>
        <v>1990</v>
      </c>
      <c r="H53" s="912">
        <f t="shared" si="3"/>
        <v>1990</v>
      </c>
    </row>
    <row r="54" spans="1:8" ht="21.75" customHeight="1">
      <c r="A54" s="50" t="s">
        <v>4424</v>
      </c>
      <c r="B54" s="434" t="s">
        <v>4425</v>
      </c>
      <c r="C54" s="232"/>
      <c r="D54" s="232"/>
      <c r="E54" s="435">
        <v>538</v>
      </c>
      <c r="F54" s="435">
        <v>538</v>
      </c>
      <c r="G54" s="912">
        <f t="shared" si="2"/>
        <v>538</v>
      </c>
      <c r="H54" s="912">
        <f t="shared" si="3"/>
        <v>538</v>
      </c>
    </row>
    <row r="55" spans="1:8" ht="21.75" customHeight="1">
      <c r="A55" s="50" t="s">
        <v>4426</v>
      </c>
      <c r="B55" s="434" t="s">
        <v>4427</v>
      </c>
      <c r="C55" s="232"/>
      <c r="D55" s="232"/>
      <c r="E55" s="435">
        <v>293</v>
      </c>
      <c r="F55" s="435">
        <v>293</v>
      </c>
      <c r="G55" s="912">
        <f t="shared" si="2"/>
        <v>293</v>
      </c>
      <c r="H55" s="912">
        <f t="shared" si="3"/>
        <v>293</v>
      </c>
    </row>
    <row r="56" spans="1:8" ht="21.75" customHeight="1">
      <c r="A56" s="50" t="s">
        <v>2714</v>
      </c>
      <c r="B56" s="434" t="s">
        <v>2715</v>
      </c>
      <c r="C56" s="232"/>
      <c r="D56" s="232"/>
      <c r="E56" s="435">
        <v>1233</v>
      </c>
      <c r="F56" s="435">
        <v>1233</v>
      </c>
      <c r="G56" s="912">
        <f t="shared" si="2"/>
        <v>1233</v>
      </c>
      <c r="H56" s="912">
        <f t="shared" si="3"/>
        <v>1233</v>
      </c>
    </row>
    <row r="57" spans="1:8" ht="21.75" customHeight="1">
      <c r="A57" s="50" t="s">
        <v>2716</v>
      </c>
      <c r="B57" s="434" t="s">
        <v>2717</v>
      </c>
      <c r="C57" s="232"/>
      <c r="D57" s="232"/>
      <c r="E57" s="435">
        <v>2054</v>
      </c>
      <c r="F57" s="435">
        <v>2054</v>
      </c>
      <c r="G57" s="912">
        <f t="shared" si="2"/>
        <v>2054</v>
      </c>
      <c r="H57" s="912">
        <f t="shared" si="3"/>
        <v>2054</v>
      </c>
    </row>
    <row r="58" spans="1:8" ht="21.75" customHeight="1">
      <c r="A58" s="50" t="s">
        <v>2718</v>
      </c>
      <c r="B58" s="434" t="s">
        <v>2719</v>
      </c>
      <c r="C58" s="232"/>
      <c r="D58" s="232"/>
      <c r="E58" s="435">
        <v>2076</v>
      </c>
      <c r="F58" s="435">
        <v>2076</v>
      </c>
      <c r="G58" s="912">
        <f t="shared" si="2"/>
        <v>2076</v>
      </c>
      <c r="H58" s="912">
        <f t="shared" si="3"/>
        <v>2076</v>
      </c>
    </row>
    <row r="59" spans="1:8" ht="21.75" customHeight="1">
      <c r="A59" s="50" t="s">
        <v>4428</v>
      </c>
      <c r="B59" s="434" t="s">
        <v>632</v>
      </c>
      <c r="C59" s="232"/>
      <c r="D59" s="232"/>
      <c r="E59" s="435">
        <v>1241</v>
      </c>
      <c r="F59" s="435">
        <v>1241</v>
      </c>
      <c r="G59" s="912">
        <f t="shared" si="2"/>
        <v>1241</v>
      </c>
      <c r="H59" s="912">
        <f t="shared" si="3"/>
        <v>1241</v>
      </c>
    </row>
    <row r="60" spans="1:8" ht="24" customHeight="1">
      <c r="A60" s="50" t="s">
        <v>4432</v>
      </c>
      <c r="B60" s="434" t="s">
        <v>992</v>
      </c>
      <c r="C60" s="232"/>
      <c r="D60" s="232"/>
      <c r="E60" s="435">
        <v>84</v>
      </c>
      <c r="F60" s="435">
        <v>84</v>
      </c>
      <c r="G60" s="912">
        <f t="shared" si="2"/>
        <v>84</v>
      </c>
      <c r="H60" s="912">
        <f t="shared" si="3"/>
        <v>84</v>
      </c>
    </row>
    <row r="61" spans="1:8" ht="24" customHeight="1">
      <c r="A61" s="50" t="s">
        <v>714</v>
      </c>
      <c r="B61" s="434" t="s">
        <v>839</v>
      </c>
      <c r="C61" s="232"/>
      <c r="D61" s="232"/>
      <c r="E61" s="435">
        <v>30</v>
      </c>
      <c r="F61" s="435">
        <v>30</v>
      </c>
      <c r="G61" s="912">
        <f t="shared" si="2"/>
        <v>30</v>
      </c>
      <c r="H61" s="912">
        <f t="shared" si="3"/>
        <v>30</v>
      </c>
    </row>
    <row r="62" spans="1:8" ht="22.5" customHeight="1">
      <c r="A62" s="50" t="s">
        <v>4535</v>
      </c>
      <c r="B62" s="434" t="s">
        <v>1023</v>
      </c>
      <c r="C62" s="232"/>
      <c r="D62" s="232"/>
      <c r="E62" s="435">
        <v>287</v>
      </c>
      <c r="F62" s="435">
        <v>287</v>
      </c>
      <c r="G62" s="912">
        <f t="shared" si="2"/>
        <v>287</v>
      </c>
      <c r="H62" s="912">
        <f t="shared" si="3"/>
        <v>287</v>
      </c>
    </row>
    <row r="63" spans="1:8" ht="22.5" customHeight="1">
      <c r="A63" s="47" t="s">
        <v>134</v>
      </c>
      <c r="B63" s="434" t="s">
        <v>840</v>
      </c>
      <c r="C63" s="232"/>
      <c r="D63" s="232"/>
      <c r="E63" s="232"/>
      <c r="F63" s="232"/>
      <c r="G63" s="912">
        <f t="shared" si="2"/>
        <v>0</v>
      </c>
      <c r="H63" s="912">
        <f t="shared" si="3"/>
        <v>0</v>
      </c>
    </row>
    <row r="64" spans="1:8" ht="22.5" customHeight="1">
      <c r="A64" s="47" t="s">
        <v>3913</v>
      </c>
      <c r="B64" s="434" t="s">
        <v>841</v>
      </c>
      <c r="C64" s="232"/>
      <c r="D64" s="232"/>
      <c r="E64" s="232"/>
      <c r="F64" s="232"/>
      <c r="G64" s="912">
        <f t="shared" si="2"/>
        <v>0</v>
      </c>
      <c r="H64" s="912">
        <f t="shared" si="3"/>
        <v>0</v>
      </c>
    </row>
    <row r="65" spans="1:8" ht="22.5" customHeight="1">
      <c r="A65" s="47" t="s">
        <v>3086</v>
      </c>
      <c r="B65" s="434" t="s">
        <v>3087</v>
      </c>
      <c r="C65" s="232"/>
      <c r="D65" s="232"/>
      <c r="E65" s="232">
        <v>79</v>
      </c>
      <c r="F65" s="232">
        <v>79</v>
      </c>
      <c r="G65" s="912">
        <f t="shared" si="2"/>
        <v>79</v>
      </c>
      <c r="H65" s="912">
        <f t="shared" si="3"/>
        <v>79</v>
      </c>
    </row>
    <row r="66" spans="1:8" ht="22.5" customHeight="1">
      <c r="A66" s="47" t="s">
        <v>4411</v>
      </c>
      <c r="B66" s="434" t="s">
        <v>4412</v>
      </c>
      <c r="C66" s="232"/>
      <c r="D66" s="232"/>
      <c r="E66" s="232">
        <v>8</v>
      </c>
      <c r="F66" s="232">
        <v>8</v>
      </c>
      <c r="G66" s="912">
        <f t="shared" si="2"/>
        <v>8</v>
      </c>
      <c r="H66" s="912">
        <f t="shared" si="3"/>
        <v>8</v>
      </c>
    </row>
    <row r="67" spans="1:8" ht="22.5" customHeight="1">
      <c r="A67" s="47" t="s">
        <v>3488</v>
      </c>
      <c r="B67" s="434" t="s">
        <v>3027</v>
      </c>
      <c r="C67" s="232"/>
      <c r="D67" s="232"/>
      <c r="E67" s="232"/>
      <c r="F67" s="232"/>
      <c r="G67" s="912">
        <f t="shared" si="2"/>
        <v>0</v>
      </c>
      <c r="H67" s="912">
        <f t="shared" si="3"/>
        <v>0</v>
      </c>
    </row>
    <row r="68" spans="1:8" ht="22.5" customHeight="1">
      <c r="A68" s="47" t="s">
        <v>1430</v>
      </c>
      <c r="B68" s="434" t="s">
        <v>4444</v>
      </c>
      <c r="C68" s="232"/>
      <c r="D68" s="232"/>
      <c r="E68" s="232">
        <v>1</v>
      </c>
      <c r="F68" s="232">
        <v>1</v>
      </c>
      <c r="G68" s="912">
        <f t="shared" si="2"/>
        <v>1</v>
      </c>
      <c r="H68" s="912">
        <f t="shared" si="3"/>
        <v>1</v>
      </c>
    </row>
    <row r="69" spans="1:8" ht="22.5" customHeight="1">
      <c r="A69" s="47" t="s">
        <v>1108</v>
      </c>
      <c r="B69" s="434" t="s">
        <v>1109</v>
      </c>
      <c r="C69" s="232"/>
      <c r="D69" s="232"/>
      <c r="E69" s="232"/>
      <c r="F69" s="232"/>
      <c r="G69" s="912">
        <f t="shared" si="2"/>
        <v>0</v>
      </c>
      <c r="H69" s="912">
        <f t="shared" si="3"/>
        <v>0</v>
      </c>
    </row>
    <row r="70" spans="1:8" ht="22.5" customHeight="1">
      <c r="A70" s="47" t="s">
        <v>2440</v>
      </c>
      <c r="B70" s="434" t="s">
        <v>4935</v>
      </c>
      <c r="C70" s="232"/>
      <c r="D70" s="232"/>
      <c r="E70" s="232">
        <v>2</v>
      </c>
      <c r="F70" s="232">
        <v>2</v>
      </c>
      <c r="G70" s="912">
        <f t="shared" si="2"/>
        <v>2</v>
      </c>
      <c r="H70" s="912">
        <f t="shared" si="3"/>
        <v>2</v>
      </c>
    </row>
    <row r="71" spans="1:8" ht="22.5" customHeight="1">
      <c r="A71" s="47" t="s">
        <v>2452</v>
      </c>
      <c r="B71" s="434" t="s">
        <v>4936</v>
      </c>
      <c r="C71" s="232"/>
      <c r="D71" s="232"/>
      <c r="E71" s="232">
        <v>1</v>
      </c>
      <c r="F71" s="232">
        <v>1</v>
      </c>
      <c r="G71" s="912">
        <f t="shared" si="2"/>
        <v>1</v>
      </c>
      <c r="H71" s="912">
        <f t="shared" si="3"/>
        <v>1</v>
      </c>
    </row>
    <row r="72" spans="1:8" ht="22.5" customHeight="1">
      <c r="A72" s="47" t="s">
        <v>996</v>
      </c>
      <c r="B72" s="434" t="s">
        <v>5007</v>
      </c>
      <c r="C72" s="232"/>
      <c r="D72" s="232"/>
      <c r="E72" s="232"/>
      <c r="F72" s="232"/>
      <c r="G72" s="912">
        <f t="shared" si="2"/>
        <v>0</v>
      </c>
      <c r="H72" s="912">
        <f t="shared" si="3"/>
        <v>0</v>
      </c>
    </row>
    <row r="73" spans="1:8" ht="22.5" customHeight="1">
      <c r="A73" s="47" t="s">
        <v>305</v>
      </c>
      <c r="B73" s="434" t="s">
        <v>2371</v>
      </c>
      <c r="C73" s="232"/>
      <c r="D73" s="232"/>
      <c r="E73" s="232">
        <v>1</v>
      </c>
      <c r="F73" s="232">
        <v>1</v>
      </c>
      <c r="G73" s="1381">
        <f t="shared" ref="G73:G75" si="4">C73+E73</f>
        <v>1</v>
      </c>
      <c r="H73" s="1381">
        <f t="shared" ref="H73:H75" si="5">D73+F73</f>
        <v>1</v>
      </c>
    </row>
    <row r="74" spans="1:8" ht="22.5" customHeight="1">
      <c r="A74" s="47" t="s">
        <v>7840</v>
      </c>
      <c r="B74" s="434" t="s">
        <v>7841</v>
      </c>
      <c r="C74" s="232"/>
      <c r="D74" s="232"/>
      <c r="E74" s="232">
        <v>0</v>
      </c>
      <c r="F74" s="232">
        <v>100</v>
      </c>
      <c r="G74" s="1382">
        <f t="shared" si="4"/>
        <v>0</v>
      </c>
      <c r="H74" s="1382">
        <f t="shared" si="5"/>
        <v>100</v>
      </c>
    </row>
    <row r="75" spans="1:8" ht="22.5" customHeight="1">
      <c r="A75" s="47" t="s">
        <v>610</v>
      </c>
      <c r="B75" s="434" t="s">
        <v>7842</v>
      </c>
      <c r="C75" s="232"/>
      <c r="D75" s="232"/>
      <c r="E75" s="232">
        <v>0</v>
      </c>
      <c r="F75" s="232">
        <v>50</v>
      </c>
      <c r="G75" s="1382">
        <f t="shared" si="4"/>
        <v>0</v>
      </c>
      <c r="H75" s="1382">
        <f t="shared" si="5"/>
        <v>50</v>
      </c>
    </row>
    <row r="76" spans="1:8" ht="28.5" customHeight="1">
      <c r="A76" s="47" t="s">
        <v>134</v>
      </c>
      <c r="B76" s="434" t="s">
        <v>7843</v>
      </c>
      <c r="C76" s="232"/>
      <c r="D76" s="232"/>
      <c r="E76" s="232">
        <v>0</v>
      </c>
      <c r="F76" s="232">
        <v>50</v>
      </c>
      <c r="G76" s="912">
        <f t="shared" si="2"/>
        <v>0</v>
      </c>
      <c r="H76" s="912">
        <f t="shared" si="3"/>
        <v>50</v>
      </c>
    </row>
    <row r="77" spans="1:8" ht="21.75" customHeight="1">
      <c r="A77" s="47"/>
      <c r="B77" s="48"/>
      <c r="C77" s="260">
        <f>SUM(C13:C76)</f>
        <v>0</v>
      </c>
      <c r="D77" s="260">
        <f>SUM(D13:D76)</f>
        <v>0</v>
      </c>
      <c r="E77" s="260">
        <f>SUM(E13:E76)</f>
        <v>14411</v>
      </c>
      <c r="F77" s="260">
        <f>SUM(F13:F76)</f>
        <v>14611</v>
      </c>
      <c r="G77" s="912">
        <f t="shared" si="2"/>
        <v>14411</v>
      </c>
      <c r="H77" s="912">
        <f t="shared" si="3"/>
        <v>14611</v>
      </c>
    </row>
    <row r="78" spans="1:8" ht="21.75" customHeight="1">
      <c r="A78" s="342" t="s">
        <v>3975</v>
      </c>
      <c r="B78" s="343"/>
      <c r="C78" s="93"/>
      <c r="D78" s="93"/>
      <c r="E78" s="1430"/>
      <c r="F78" s="1430"/>
      <c r="G78" s="1430"/>
      <c r="H78" s="1429"/>
    </row>
    <row r="79" spans="1:8" ht="21.75" customHeight="1">
      <c r="A79" s="341" t="s">
        <v>3976</v>
      </c>
      <c r="B79" s="243" t="s">
        <v>3977</v>
      </c>
      <c r="C79" s="98"/>
      <c r="D79" s="98"/>
      <c r="E79" s="164"/>
      <c r="F79" s="164"/>
      <c r="G79" s="146">
        <f t="shared" ref="G79:G92" si="6">C79+E79</f>
        <v>0</v>
      </c>
      <c r="H79" s="146">
        <f t="shared" ref="H79:H92" si="7">D79+F79</f>
        <v>0</v>
      </c>
    </row>
    <row r="80" spans="1:8" ht="21.75" customHeight="1">
      <c r="A80" s="341" t="s">
        <v>3978</v>
      </c>
      <c r="B80" s="243" t="s">
        <v>3979</v>
      </c>
      <c r="C80" s="98"/>
      <c r="D80" s="98"/>
      <c r="E80" s="164"/>
      <c r="F80" s="164"/>
      <c r="G80" s="146">
        <f t="shared" si="6"/>
        <v>0</v>
      </c>
      <c r="H80" s="146">
        <f t="shared" si="7"/>
        <v>0</v>
      </c>
    </row>
    <row r="81" spans="1:8" ht="21.75" customHeight="1">
      <c r="A81" s="341" t="s">
        <v>3980</v>
      </c>
      <c r="B81" s="243" t="s">
        <v>3981</v>
      </c>
      <c r="C81" s="98"/>
      <c r="D81" s="98"/>
      <c r="E81" s="164"/>
      <c r="F81" s="164"/>
      <c r="G81" s="146">
        <f t="shared" si="6"/>
        <v>0</v>
      </c>
      <c r="H81" s="146">
        <f t="shared" si="7"/>
        <v>0</v>
      </c>
    </row>
    <row r="82" spans="1:8" ht="21.75" customHeight="1">
      <c r="A82" s="341" t="s">
        <v>4477</v>
      </c>
      <c r="B82" s="243" t="s">
        <v>3982</v>
      </c>
      <c r="C82" s="98"/>
      <c r="D82" s="98"/>
      <c r="E82" s="164"/>
      <c r="F82" s="164"/>
      <c r="G82" s="146">
        <f t="shared" si="6"/>
        <v>0</v>
      </c>
      <c r="H82" s="146">
        <f t="shared" si="7"/>
        <v>0</v>
      </c>
    </row>
    <row r="83" spans="1:8" ht="21.75" customHeight="1">
      <c r="A83" s="341" t="s">
        <v>3983</v>
      </c>
      <c r="B83" s="243" t="s">
        <v>3984</v>
      </c>
      <c r="C83" s="98"/>
      <c r="D83" s="98"/>
      <c r="E83" s="164"/>
      <c r="F83" s="164"/>
      <c r="G83" s="146">
        <f t="shared" si="6"/>
        <v>0</v>
      </c>
      <c r="H83" s="146">
        <f t="shared" si="7"/>
        <v>0</v>
      </c>
    </row>
    <row r="84" spans="1:8" ht="21.75" customHeight="1">
      <c r="A84" s="341" t="s">
        <v>3985</v>
      </c>
      <c r="B84" s="243" t="s">
        <v>3986</v>
      </c>
      <c r="C84" s="98"/>
      <c r="D84" s="98"/>
      <c r="E84" s="164"/>
      <c r="F84" s="164"/>
      <c r="G84" s="146">
        <f t="shared" si="6"/>
        <v>0</v>
      </c>
      <c r="H84" s="146">
        <f t="shared" si="7"/>
        <v>0</v>
      </c>
    </row>
    <row r="85" spans="1:8" ht="21.75" customHeight="1">
      <c r="A85" s="341" t="s">
        <v>3987</v>
      </c>
      <c r="B85" s="243" t="s">
        <v>3988</v>
      </c>
      <c r="C85" s="98"/>
      <c r="D85" s="98"/>
      <c r="E85" s="164"/>
      <c r="F85" s="164"/>
      <c r="G85" s="146">
        <f t="shared" si="6"/>
        <v>0</v>
      </c>
      <c r="H85" s="146">
        <f t="shared" si="7"/>
        <v>0</v>
      </c>
    </row>
    <row r="86" spans="1:8" ht="21.75" customHeight="1">
      <c r="A86" s="341" t="s">
        <v>3989</v>
      </c>
      <c r="B86" s="243" t="s">
        <v>3990</v>
      </c>
      <c r="C86" s="98"/>
      <c r="D86" s="98"/>
      <c r="E86" s="164"/>
      <c r="F86" s="164"/>
      <c r="G86" s="146">
        <f t="shared" si="6"/>
        <v>0</v>
      </c>
      <c r="H86" s="146">
        <f t="shared" si="7"/>
        <v>0</v>
      </c>
    </row>
    <row r="87" spans="1:8" ht="21.75" customHeight="1">
      <c r="A87" s="341" t="s">
        <v>3991</v>
      </c>
      <c r="B87" s="243" t="s">
        <v>3992</v>
      </c>
      <c r="C87" s="98"/>
      <c r="D87" s="98"/>
      <c r="E87" s="164"/>
      <c r="F87" s="164"/>
      <c r="G87" s="146">
        <f t="shared" si="6"/>
        <v>0</v>
      </c>
      <c r="H87" s="146">
        <f t="shared" si="7"/>
        <v>0</v>
      </c>
    </row>
    <row r="88" spans="1:8" ht="21.75" customHeight="1">
      <c r="A88" s="341" t="s">
        <v>3993</v>
      </c>
      <c r="B88" s="243" t="s">
        <v>3994</v>
      </c>
      <c r="C88" s="98"/>
      <c r="D88" s="98"/>
      <c r="E88" s="164"/>
      <c r="F88" s="164"/>
      <c r="G88" s="146">
        <f t="shared" si="6"/>
        <v>0</v>
      </c>
      <c r="H88" s="146">
        <f t="shared" si="7"/>
        <v>0</v>
      </c>
    </row>
    <row r="89" spans="1:8" ht="21.75" customHeight="1">
      <c r="A89" s="341" t="s">
        <v>3995</v>
      </c>
      <c r="B89" s="243" t="s">
        <v>3996</v>
      </c>
      <c r="C89" s="98"/>
      <c r="D89" s="98"/>
      <c r="E89" s="164"/>
      <c r="F89" s="164"/>
      <c r="G89" s="146">
        <f t="shared" si="6"/>
        <v>0</v>
      </c>
      <c r="H89" s="146">
        <f t="shared" si="7"/>
        <v>0</v>
      </c>
    </row>
    <row r="90" spans="1:8" ht="21.75" customHeight="1">
      <c r="A90" s="341" t="s">
        <v>3997</v>
      </c>
      <c r="B90" s="243" t="s">
        <v>3998</v>
      </c>
      <c r="C90" s="98"/>
      <c r="D90" s="98"/>
      <c r="E90" s="164"/>
      <c r="F90" s="164"/>
      <c r="G90" s="146">
        <f t="shared" si="6"/>
        <v>0</v>
      </c>
      <c r="H90" s="146">
        <f t="shared" si="7"/>
        <v>0</v>
      </c>
    </row>
    <row r="91" spans="1:8" ht="21.75" customHeight="1">
      <c r="A91" s="812" t="s">
        <v>3999</v>
      </c>
      <c r="B91" s="344"/>
      <c r="C91" s="805">
        <f>SUM(C79:C90)</f>
        <v>0</v>
      </c>
      <c r="D91" s="805">
        <f>SUM(D79:D90)</f>
        <v>0</v>
      </c>
      <c r="E91" s="805">
        <f>SUM(E79:E90)</f>
        <v>0</v>
      </c>
      <c r="F91" s="805">
        <f>SUM(F79:F90)</f>
        <v>0</v>
      </c>
      <c r="G91" s="146">
        <f t="shared" si="6"/>
        <v>0</v>
      </c>
      <c r="H91" s="146">
        <f t="shared" si="7"/>
        <v>0</v>
      </c>
    </row>
    <row r="92" spans="1:8" ht="21.75" customHeight="1">
      <c r="A92" s="235" t="s">
        <v>4000</v>
      </c>
      <c r="B92" s="236"/>
      <c r="C92" s="237">
        <f>SUM(C77+C91)</f>
        <v>0</v>
      </c>
      <c r="D92" s="237">
        <f>SUM(D77+D91)</f>
        <v>0</v>
      </c>
      <c r="E92" s="237">
        <f>SUM(E77+E91)</f>
        <v>14411</v>
      </c>
      <c r="F92" s="237">
        <f>SUM(F77+F91)</f>
        <v>14611</v>
      </c>
      <c r="G92" s="397">
        <f t="shared" si="6"/>
        <v>14411</v>
      </c>
      <c r="H92" s="397">
        <f t="shared" si="7"/>
        <v>14611</v>
      </c>
    </row>
    <row r="93" spans="1:8" ht="21.75" customHeight="1">
      <c r="A93" s="1448" t="s">
        <v>4001</v>
      </c>
      <c r="B93" s="1448"/>
      <c r="C93" s="1448"/>
      <c r="D93" s="1448"/>
      <c r="E93" s="1448"/>
      <c r="F93" s="1448"/>
      <c r="G93" s="1448"/>
      <c r="H93" s="1489"/>
    </row>
    <row r="94" spans="1:8" ht="21.75" customHeight="1">
      <c r="A94" s="1448" t="s">
        <v>4050</v>
      </c>
      <c r="B94" s="1448"/>
      <c r="C94" s="1448"/>
      <c r="D94" s="1448"/>
      <c r="E94" s="1448"/>
      <c r="F94" s="1448"/>
      <c r="G94" s="1448"/>
      <c r="H94" s="1489"/>
    </row>
    <row r="95" spans="1:8" ht="21.75" customHeight="1">
      <c r="A95" s="261"/>
      <c r="B95" s="264"/>
      <c r="C95" s="264"/>
      <c r="D95" s="264"/>
      <c r="E95" s="265"/>
      <c r="F95" s="265"/>
      <c r="G95" s="266"/>
      <c r="H95" s="735"/>
    </row>
    <row r="96" spans="1:8" ht="21.75" customHeight="1">
      <c r="A96" s="261"/>
      <c r="B96" s="267"/>
      <c r="C96" s="267"/>
      <c r="D96" s="267"/>
      <c r="E96" s="267"/>
      <c r="F96" s="267"/>
      <c r="G96" s="267"/>
    </row>
    <row r="97" spans="1:7" ht="21.75" customHeight="1">
      <c r="A97" s="261"/>
      <c r="B97" s="267"/>
      <c r="C97" s="267"/>
      <c r="D97" s="267"/>
      <c r="E97" s="267"/>
      <c r="F97" s="267"/>
      <c r="G97" s="267"/>
    </row>
  </sheetData>
  <mergeCells count="9">
    <mergeCell ref="A93:H93"/>
    <mergeCell ref="A94:H94"/>
    <mergeCell ref="C2:D2"/>
    <mergeCell ref="A7:A8"/>
    <mergeCell ref="B7:B8"/>
    <mergeCell ref="E78:H78"/>
    <mergeCell ref="C7:D7"/>
    <mergeCell ref="E7:F7"/>
    <mergeCell ref="G7:H7"/>
  </mergeCells>
  <phoneticPr fontId="42" type="noConversion"/>
  <pageMargins left="0.7" right="0.7" top="0.75" bottom="0.75" header="0.3" footer="0.3"/>
  <pageSetup paperSize="9" scale="6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81"/>
  <sheetViews>
    <sheetView topLeftCell="A61" workbookViewId="0">
      <selection activeCell="J77" sqref="J77"/>
    </sheetView>
  </sheetViews>
  <sheetFormatPr defaultColWidth="9.140625" defaultRowHeight="12.75"/>
  <cols>
    <col min="1" max="1" width="10.5703125" style="11" customWidth="1"/>
    <col min="2" max="2" width="40.5703125" style="11" customWidth="1"/>
    <col min="3" max="6" width="9.5703125" style="11" customWidth="1"/>
    <col min="7" max="7" width="9.85546875" style="11" customWidth="1"/>
    <col min="8" max="16384" width="9.140625" style="11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>
      <c r="A2" s="100"/>
      <c r="B2" s="101" t="s">
        <v>1242</v>
      </c>
      <c r="C2" s="1413">
        <v>6113079</v>
      </c>
      <c r="D2" s="1414"/>
      <c r="E2" s="99"/>
      <c r="F2" s="102"/>
      <c r="G2" s="102"/>
      <c r="H2" s="102"/>
    </row>
    <row r="3" spans="1:8">
      <c r="A3" s="100"/>
      <c r="B3" s="101"/>
      <c r="C3" s="1118" t="s">
        <v>7800</v>
      </c>
      <c r="D3" s="921"/>
      <c r="E3" s="102"/>
      <c r="F3" s="102"/>
      <c r="G3" s="102"/>
      <c r="H3" s="102"/>
    </row>
    <row r="4" spans="1:8" ht="14.25">
      <c r="A4" s="100"/>
      <c r="B4" s="101" t="s">
        <v>1244</v>
      </c>
      <c r="C4" s="69" t="s">
        <v>1230</v>
      </c>
      <c r="D4" s="70"/>
      <c r="E4" s="70"/>
      <c r="F4" s="70"/>
      <c r="G4" s="70"/>
      <c r="H4" s="70"/>
    </row>
    <row r="5" spans="1:8" ht="15.75">
      <c r="A5" s="100"/>
      <c r="B5" s="101" t="s">
        <v>4077</v>
      </c>
      <c r="C5" s="227" t="s">
        <v>4113</v>
      </c>
      <c r="D5" s="228"/>
      <c r="E5" s="228"/>
      <c r="F5" s="228"/>
      <c r="G5" s="70"/>
      <c r="H5" s="70"/>
    </row>
    <row r="6" spans="1:8" ht="15.75">
      <c r="A6" s="273"/>
      <c r="B6" s="273"/>
      <c r="C6" s="273"/>
      <c r="D6" s="273"/>
      <c r="E6" s="273"/>
      <c r="F6" s="273"/>
      <c r="G6" s="273"/>
      <c r="H6" s="273"/>
    </row>
    <row r="7" spans="1:8" ht="12.75" customHeight="1">
      <c r="A7" s="1417" t="s">
        <v>4406</v>
      </c>
      <c r="B7" s="1496" t="s">
        <v>4407</v>
      </c>
      <c r="C7" s="1449" t="s">
        <v>6745</v>
      </c>
      <c r="D7" s="1449"/>
      <c r="E7" s="1449" t="s">
        <v>6746</v>
      </c>
      <c r="F7" s="1449"/>
      <c r="G7" s="1449" t="s">
        <v>6747</v>
      </c>
      <c r="H7" s="1449"/>
    </row>
    <row r="8" spans="1:8" ht="45" customHeight="1" thickBot="1">
      <c r="A8" s="1452"/>
      <c r="B8" s="1497"/>
      <c r="C8" s="1211" t="s">
        <v>7591</v>
      </c>
      <c r="D8" s="1211" t="s">
        <v>7787</v>
      </c>
      <c r="E8" s="1211" t="s">
        <v>7591</v>
      </c>
      <c r="F8" s="1211" t="s">
        <v>7787</v>
      </c>
      <c r="G8" s="1211" t="s">
        <v>7591</v>
      </c>
      <c r="H8" s="1211" t="s">
        <v>7787</v>
      </c>
    </row>
    <row r="9" spans="1:8" ht="15.75" thickTop="1">
      <c r="A9" s="325"/>
      <c r="B9" s="327" t="s">
        <v>1229</v>
      </c>
      <c r="C9" s="352"/>
      <c r="D9" s="352"/>
      <c r="E9" s="352"/>
      <c r="F9" s="352"/>
      <c r="G9" s="352"/>
      <c r="H9" s="352"/>
    </row>
    <row r="10" spans="1:8">
      <c r="A10" s="47"/>
      <c r="B10" s="353"/>
      <c r="C10" s="248"/>
      <c r="D10" s="248"/>
      <c r="E10" s="248"/>
      <c r="F10" s="248"/>
      <c r="G10" s="1265"/>
      <c r="H10" s="1265"/>
    </row>
    <row r="11" spans="1:8">
      <c r="A11" s="47"/>
      <c r="B11" s="353"/>
      <c r="C11" s="248"/>
      <c r="D11" s="248"/>
      <c r="E11" s="248"/>
      <c r="F11" s="248"/>
      <c r="G11" s="1265"/>
      <c r="H11" s="1265"/>
    </row>
    <row r="12" spans="1:8" ht="15">
      <c r="A12" s="47"/>
      <c r="B12" s="354" t="s">
        <v>4460</v>
      </c>
      <c r="C12" s="248"/>
      <c r="D12" s="248"/>
      <c r="E12" s="248"/>
      <c r="F12" s="248"/>
      <c r="G12" s="1265"/>
      <c r="H12" s="1265"/>
    </row>
    <row r="13" spans="1:8">
      <c r="A13" s="47" t="s">
        <v>842</v>
      </c>
      <c r="B13" s="353" t="s">
        <v>357</v>
      </c>
      <c r="C13" s="232">
        <v>2</v>
      </c>
      <c r="D13" s="232">
        <v>0</v>
      </c>
      <c r="E13" s="232"/>
      <c r="F13" s="232"/>
      <c r="G13" s="1265">
        <f t="shared" ref="G13:G60" si="0">C13+E13</f>
        <v>2</v>
      </c>
      <c r="H13" s="1265">
        <f t="shared" ref="H13:H60" si="1">D13+F13</f>
        <v>0</v>
      </c>
    </row>
    <row r="14" spans="1:8">
      <c r="A14" s="47" t="s">
        <v>843</v>
      </c>
      <c r="B14" s="353" t="s">
        <v>358</v>
      </c>
      <c r="C14" s="232">
        <v>1121</v>
      </c>
      <c r="D14" s="232">
        <v>1121</v>
      </c>
      <c r="E14" s="232">
        <v>12</v>
      </c>
      <c r="F14" s="232">
        <v>0</v>
      </c>
      <c r="G14" s="1265">
        <f t="shared" si="0"/>
        <v>1133</v>
      </c>
      <c r="H14" s="1265">
        <f t="shared" si="1"/>
        <v>1121</v>
      </c>
    </row>
    <row r="15" spans="1:8" ht="25.5">
      <c r="A15" s="47" t="s">
        <v>844</v>
      </c>
      <c r="B15" s="353" t="s">
        <v>845</v>
      </c>
      <c r="C15" s="232">
        <v>1102</v>
      </c>
      <c r="D15" s="232">
        <v>1102</v>
      </c>
      <c r="E15" s="232">
        <v>2725</v>
      </c>
      <c r="F15" s="232">
        <v>2725</v>
      </c>
      <c r="G15" s="1265">
        <f t="shared" si="0"/>
        <v>3827</v>
      </c>
      <c r="H15" s="1265">
        <f t="shared" si="1"/>
        <v>3827</v>
      </c>
    </row>
    <row r="16" spans="1:8">
      <c r="A16" s="47" t="s">
        <v>846</v>
      </c>
      <c r="B16" s="353" t="s">
        <v>847</v>
      </c>
      <c r="C16" s="232">
        <v>1085</v>
      </c>
      <c r="D16" s="232">
        <v>1085</v>
      </c>
      <c r="E16" s="232">
        <v>5311</v>
      </c>
      <c r="F16" s="232">
        <v>5311</v>
      </c>
      <c r="G16" s="1265">
        <f t="shared" si="0"/>
        <v>6396</v>
      </c>
      <c r="H16" s="1265">
        <f t="shared" si="1"/>
        <v>6396</v>
      </c>
    </row>
    <row r="17" spans="1:8">
      <c r="A17" s="47" t="s">
        <v>848</v>
      </c>
      <c r="B17" s="353" t="s">
        <v>849</v>
      </c>
      <c r="C17" s="232"/>
      <c r="D17" s="232"/>
      <c r="E17" s="232">
        <v>1</v>
      </c>
      <c r="F17" s="232">
        <v>0</v>
      </c>
      <c r="G17" s="1265">
        <f t="shared" si="0"/>
        <v>1</v>
      </c>
      <c r="H17" s="1265">
        <f t="shared" si="1"/>
        <v>0</v>
      </c>
    </row>
    <row r="18" spans="1:8">
      <c r="A18" s="47" t="s">
        <v>850</v>
      </c>
      <c r="B18" s="353" t="s">
        <v>851</v>
      </c>
      <c r="C18" s="232">
        <v>1086</v>
      </c>
      <c r="D18" s="232">
        <v>1086</v>
      </c>
      <c r="E18" s="232">
        <v>1144</v>
      </c>
      <c r="F18" s="232">
        <v>1144</v>
      </c>
      <c r="G18" s="1265">
        <f t="shared" si="0"/>
        <v>2230</v>
      </c>
      <c r="H18" s="1265">
        <f t="shared" si="1"/>
        <v>2230</v>
      </c>
    </row>
    <row r="19" spans="1:8" ht="25.5">
      <c r="A19" s="47" t="s">
        <v>852</v>
      </c>
      <c r="B19" s="353" t="s">
        <v>853</v>
      </c>
      <c r="C19" s="232">
        <v>3</v>
      </c>
      <c r="D19" s="232">
        <v>3</v>
      </c>
      <c r="E19" s="232">
        <v>1931</v>
      </c>
      <c r="F19" s="232">
        <v>1931</v>
      </c>
      <c r="G19" s="1265">
        <f t="shared" si="0"/>
        <v>1934</v>
      </c>
      <c r="H19" s="1265">
        <f t="shared" si="1"/>
        <v>1934</v>
      </c>
    </row>
    <row r="20" spans="1:8" ht="25.5">
      <c r="A20" s="47" t="s">
        <v>854</v>
      </c>
      <c r="B20" s="353" t="s">
        <v>855</v>
      </c>
      <c r="C20" s="232">
        <v>1080</v>
      </c>
      <c r="D20" s="232">
        <v>1080</v>
      </c>
      <c r="E20" s="232">
        <v>2729</v>
      </c>
      <c r="F20" s="232">
        <v>2729</v>
      </c>
      <c r="G20" s="1265">
        <f t="shared" si="0"/>
        <v>3809</v>
      </c>
      <c r="H20" s="1265">
        <f t="shared" si="1"/>
        <v>3809</v>
      </c>
    </row>
    <row r="21" spans="1:8" ht="25.5">
      <c r="A21" s="47" t="s">
        <v>856</v>
      </c>
      <c r="B21" s="353" t="s">
        <v>857</v>
      </c>
      <c r="C21" s="232">
        <v>43</v>
      </c>
      <c r="D21" s="232">
        <v>43</v>
      </c>
      <c r="E21" s="232">
        <v>51</v>
      </c>
      <c r="F21" s="232">
        <v>51</v>
      </c>
      <c r="G21" s="1265">
        <f t="shared" si="0"/>
        <v>94</v>
      </c>
      <c r="H21" s="1265">
        <f t="shared" si="1"/>
        <v>94</v>
      </c>
    </row>
    <row r="22" spans="1:8" ht="25.5">
      <c r="A22" s="47" t="s">
        <v>858</v>
      </c>
      <c r="B22" s="353" t="s">
        <v>859</v>
      </c>
      <c r="C22" s="232">
        <v>152</v>
      </c>
      <c r="D22" s="232">
        <v>152</v>
      </c>
      <c r="E22" s="232">
        <v>180</v>
      </c>
      <c r="F22" s="232">
        <v>180</v>
      </c>
      <c r="G22" s="1265">
        <f t="shared" si="0"/>
        <v>332</v>
      </c>
      <c r="H22" s="1265">
        <f t="shared" si="1"/>
        <v>332</v>
      </c>
    </row>
    <row r="23" spans="1:8">
      <c r="A23" s="47" t="s">
        <v>860</v>
      </c>
      <c r="B23" s="353" t="s">
        <v>861</v>
      </c>
      <c r="C23" s="232">
        <v>1152</v>
      </c>
      <c r="D23" s="232">
        <v>1152</v>
      </c>
      <c r="E23" s="232">
        <v>1193</v>
      </c>
      <c r="F23" s="232">
        <v>1193</v>
      </c>
      <c r="G23" s="1265">
        <f t="shared" si="0"/>
        <v>2345</v>
      </c>
      <c r="H23" s="1265">
        <f t="shared" si="1"/>
        <v>2345</v>
      </c>
    </row>
    <row r="24" spans="1:8">
      <c r="A24" s="47" t="s">
        <v>862</v>
      </c>
      <c r="B24" s="353" t="s">
        <v>863</v>
      </c>
      <c r="C24" s="232">
        <v>150</v>
      </c>
      <c r="D24" s="232">
        <v>150</v>
      </c>
      <c r="E24" s="232">
        <v>192</v>
      </c>
      <c r="F24" s="232">
        <v>192</v>
      </c>
      <c r="G24" s="1265">
        <f t="shared" si="0"/>
        <v>342</v>
      </c>
      <c r="H24" s="1265">
        <f t="shared" si="1"/>
        <v>342</v>
      </c>
    </row>
    <row r="25" spans="1:8" ht="25.5">
      <c r="A25" s="47" t="s">
        <v>864</v>
      </c>
      <c r="B25" s="353" t="s">
        <v>865</v>
      </c>
      <c r="C25" s="232">
        <v>14</v>
      </c>
      <c r="D25" s="232">
        <v>14</v>
      </c>
      <c r="E25" s="232">
        <v>5</v>
      </c>
      <c r="F25" s="232">
        <v>5</v>
      </c>
      <c r="G25" s="1265">
        <f t="shared" si="0"/>
        <v>19</v>
      </c>
      <c r="H25" s="1265">
        <f t="shared" si="1"/>
        <v>19</v>
      </c>
    </row>
    <row r="26" spans="1:8">
      <c r="A26" s="47" t="s">
        <v>866</v>
      </c>
      <c r="B26" s="353" t="s">
        <v>867</v>
      </c>
      <c r="C26" s="232">
        <v>1</v>
      </c>
      <c r="D26" s="232">
        <v>1</v>
      </c>
      <c r="E26" s="232">
        <v>3</v>
      </c>
      <c r="F26" s="232">
        <v>3</v>
      </c>
      <c r="G26" s="1265">
        <f t="shared" si="0"/>
        <v>4</v>
      </c>
      <c r="H26" s="1265">
        <f t="shared" si="1"/>
        <v>4</v>
      </c>
    </row>
    <row r="27" spans="1:8" ht="25.5">
      <c r="A27" s="47" t="s">
        <v>868</v>
      </c>
      <c r="B27" s="353" t="s">
        <v>2651</v>
      </c>
      <c r="C27" s="232">
        <v>185</v>
      </c>
      <c r="D27" s="232">
        <v>185</v>
      </c>
      <c r="E27" s="232">
        <v>35</v>
      </c>
      <c r="F27" s="232">
        <v>35</v>
      </c>
      <c r="G27" s="1265">
        <f t="shared" si="0"/>
        <v>220</v>
      </c>
      <c r="H27" s="1265">
        <f t="shared" si="1"/>
        <v>220</v>
      </c>
    </row>
    <row r="28" spans="1:8" ht="25.5">
      <c r="A28" s="47" t="s">
        <v>2652</v>
      </c>
      <c r="B28" s="353" t="s">
        <v>2653</v>
      </c>
      <c r="C28" s="232">
        <v>18</v>
      </c>
      <c r="D28" s="232">
        <v>18</v>
      </c>
      <c r="E28" s="232">
        <v>12</v>
      </c>
      <c r="F28" s="232">
        <v>12</v>
      </c>
      <c r="G28" s="1265">
        <f t="shared" si="0"/>
        <v>30</v>
      </c>
      <c r="H28" s="1265">
        <f t="shared" si="1"/>
        <v>30</v>
      </c>
    </row>
    <row r="29" spans="1:8" ht="25.5">
      <c r="A29" s="47" t="s">
        <v>2654</v>
      </c>
      <c r="B29" s="353" t="s">
        <v>2655</v>
      </c>
      <c r="C29" s="232"/>
      <c r="D29" s="232"/>
      <c r="E29" s="232">
        <v>1</v>
      </c>
      <c r="F29" s="232">
        <v>0</v>
      </c>
      <c r="G29" s="1265">
        <f t="shared" si="0"/>
        <v>1</v>
      </c>
      <c r="H29" s="1265">
        <f t="shared" si="1"/>
        <v>0</v>
      </c>
    </row>
    <row r="30" spans="1:8" ht="25.5">
      <c r="A30" s="47" t="s">
        <v>2656</v>
      </c>
      <c r="B30" s="353" t="s">
        <v>2657</v>
      </c>
      <c r="C30" s="232"/>
      <c r="D30" s="232"/>
      <c r="E30" s="232"/>
      <c r="F30" s="232"/>
      <c r="G30" s="1265">
        <f t="shared" si="0"/>
        <v>0</v>
      </c>
      <c r="H30" s="1265">
        <f t="shared" si="1"/>
        <v>0</v>
      </c>
    </row>
    <row r="31" spans="1:8" ht="25.5">
      <c r="A31" s="47" t="s">
        <v>2658</v>
      </c>
      <c r="B31" s="353" t="s">
        <v>2659</v>
      </c>
      <c r="C31" s="232"/>
      <c r="D31" s="232"/>
      <c r="E31" s="232"/>
      <c r="F31" s="232"/>
      <c r="G31" s="1265">
        <f t="shared" si="0"/>
        <v>0</v>
      </c>
      <c r="H31" s="1265">
        <f t="shared" si="1"/>
        <v>0</v>
      </c>
    </row>
    <row r="32" spans="1:8" ht="25.5">
      <c r="A32" s="47" t="s">
        <v>2660</v>
      </c>
      <c r="B32" s="353" t="s">
        <v>2661</v>
      </c>
      <c r="C32" s="232"/>
      <c r="D32" s="232"/>
      <c r="E32" s="232"/>
      <c r="F32" s="232"/>
      <c r="G32" s="1265">
        <f t="shared" si="0"/>
        <v>0</v>
      </c>
      <c r="H32" s="1265">
        <f t="shared" si="1"/>
        <v>0</v>
      </c>
    </row>
    <row r="33" spans="1:8" ht="25.5">
      <c r="A33" s="47" t="s">
        <v>2662</v>
      </c>
      <c r="B33" s="353" t="s">
        <v>2055</v>
      </c>
      <c r="C33" s="232"/>
      <c r="D33" s="232"/>
      <c r="E33" s="232"/>
      <c r="F33" s="232"/>
      <c r="G33" s="1265">
        <f t="shared" si="0"/>
        <v>0</v>
      </c>
      <c r="H33" s="1265">
        <f t="shared" si="1"/>
        <v>0</v>
      </c>
    </row>
    <row r="34" spans="1:8">
      <c r="A34" s="436" t="s">
        <v>2056</v>
      </c>
      <c r="B34" s="437" t="s">
        <v>2057</v>
      </c>
      <c r="C34" s="1259">
        <v>1</v>
      </c>
      <c r="D34" s="1259">
        <v>0</v>
      </c>
      <c r="E34" s="1264"/>
      <c r="F34" s="1264"/>
      <c r="G34" s="1265">
        <f t="shared" si="0"/>
        <v>1</v>
      </c>
      <c r="H34" s="1265">
        <f t="shared" si="1"/>
        <v>0</v>
      </c>
    </row>
    <row r="35" spans="1:8" ht="23.25" customHeight="1">
      <c r="A35" s="11" t="s">
        <v>3068</v>
      </c>
      <c r="B35" s="437" t="s">
        <v>3069</v>
      </c>
      <c r="C35" s="1259">
        <v>25</v>
      </c>
      <c r="D35" s="1259">
        <v>25</v>
      </c>
      <c r="E35" s="1264"/>
      <c r="F35" s="1264"/>
      <c r="G35" s="1265">
        <f t="shared" si="0"/>
        <v>25</v>
      </c>
      <c r="H35" s="1265">
        <f t="shared" si="1"/>
        <v>25</v>
      </c>
    </row>
    <row r="36" spans="1:8" ht="23.25" customHeight="1">
      <c r="A36" s="1" t="s">
        <v>4577</v>
      </c>
      <c r="B36" s="437" t="s">
        <v>4578</v>
      </c>
      <c r="C36" s="1259">
        <v>3</v>
      </c>
      <c r="D36" s="1259">
        <v>0</v>
      </c>
      <c r="E36" s="1264">
        <v>1</v>
      </c>
      <c r="F36" s="1264">
        <v>0</v>
      </c>
      <c r="G36" s="1265">
        <f t="shared" si="0"/>
        <v>4</v>
      </c>
      <c r="H36" s="1265">
        <f t="shared" si="1"/>
        <v>0</v>
      </c>
    </row>
    <row r="37" spans="1:8" ht="23.25" customHeight="1">
      <c r="A37" s="11" t="s">
        <v>4579</v>
      </c>
      <c r="B37" s="437" t="s">
        <v>4580</v>
      </c>
      <c r="C37" s="639">
        <v>26</v>
      </c>
      <c r="D37" s="639">
        <v>26</v>
      </c>
      <c r="E37" s="1264">
        <v>175</v>
      </c>
      <c r="F37" s="1264">
        <v>175</v>
      </c>
      <c r="G37" s="1265">
        <f t="shared" si="0"/>
        <v>201</v>
      </c>
      <c r="H37" s="1265">
        <f t="shared" si="1"/>
        <v>201</v>
      </c>
    </row>
    <row r="38" spans="1:8" ht="23.25" customHeight="1">
      <c r="A38" s="11" t="s">
        <v>4581</v>
      </c>
      <c r="B38" s="437" t="s">
        <v>4582</v>
      </c>
      <c r="C38" s="1259"/>
      <c r="D38" s="1259"/>
      <c r="E38" s="1264">
        <v>81</v>
      </c>
      <c r="F38" s="1264">
        <v>81</v>
      </c>
      <c r="G38" s="1265">
        <f t="shared" si="0"/>
        <v>81</v>
      </c>
      <c r="H38" s="1265">
        <f t="shared" si="1"/>
        <v>81</v>
      </c>
    </row>
    <row r="39" spans="1:8" ht="23.25" customHeight="1">
      <c r="A39" s="11" t="s">
        <v>4583</v>
      </c>
      <c r="B39" s="437" t="s">
        <v>4584</v>
      </c>
      <c r="C39" s="639"/>
      <c r="D39" s="639"/>
      <c r="E39" s="1264">
        <v>4</v>
      </c>
      <c r="F39" s="1264">
        <v>4</v>
      </c>
      <c r="G39" s="1265">
        <f t="shared" si="0"/>
        <v>4</v>
      </c>
      <c r="H39" s="1265">
        <f t="shared" si="1"/>
        <v>4</v>
      </c>
    </row>
    <row r="40" spans="1:8" ht="25.5">
      <c r="A40" s="341" t="s">
        <v>4585</v>
      </c>
      <c r="B40" s="437" t="s">
        <v>4586</v>
      </c>
      <c r="C40" s="1259">
        <v>6</v>
      </c>
      <c r="D40" s="1259">
        <v>6</v>
      </c>
      <c r="E40" s="1264">
        <v>146</v>
      </c>
      <c r="F40" s="1264">
        <v>146</v>
      </c>
      <c r="G40" s="1265">
        <f t="shared" si="0"/>
        <v>152</v>
      </c>
      <c r="H40" s="1265">
        <f t="shared" si="1"/>
        <v>152</v>
      </c>
    </row>
    <row r="41" spans="1:8" ht="15">
      <c r="A41" s="341" t="s">
        <v>4587</v>
      </c>
      <c r="B41" s="437" t="s">
        <v>4588</v>
      </c>
      <c r="C41" s="639"/>
      <c r="D41" s="639"/>
      <c r="E41" s="1264">
        <v>1</v>
      </c>
      <c r="F41" s="1264">
        <v>0</v>
      </c>
      <c r="G41" s="1265">
        <f t="shared" si="0"/>
        <v>1</v>
      </c>
      <c r="H41" s="1265">
        <f t="shared" si="1"/>
        <v>0</v>
      </c>
    </row>
    <row r="42" spans="1:8" ht="15">
      <c r="A42" s="341" t="s">
        <v>4589</v>
      </c>
      <c r="B42" s="437" t="s">
        <v>4590</v>
      </c>
      <c r="C42" s="639"/>
      <c r="D42" s="639"/>
      <c r="E42" s="1264"/>
      <c r="F42" s="1264"/>
      <c r="G42" s="1265">
        <f t="shared" si="0"/>
        <v>0</v>
      </c>
      <c r="H42" s="1265">
        <f t="shared" si="1"/>
        <v>0</v>
      </c>
    </row>
    <row r="43" spans="1:8" ht="15">
      <c r="A43" s="341" t="s">
        <v>4591</v>
      </c>
      <c r="B43" s="437" t="s">
        <v>4592</v>
      </c>
      <c r="C43" s="639"/>
      <c r="D43" s="639"/>
      <c r="E43" s="1264"/>
      <c r="F43" s="1264"/>
      <c r="G43" s="1265">
        <f t="shared" si="0"/>
        <v>0</v>
      </c>
      <c r="H43" s="1265">
        <f t="shared" si="1"/>
        <v>0</v>
      </c>
    </row>
    <row r="44" spans="1:8" ht="25.5">
      <c r="A44" s="341" t="s">
        <v>4593</v>
      </c>
      <c r="B44" s="437" t="s">
        <v>4594</v>
      </c>
      <c r="C44" s="639">
        <v>8</v>
      </c>
      <c r="D44" s="639">
        <v>8</v>
      </c>
      <c r="E44" s="1264">
        <v>32</v>
      </c>
      <c r="F44" s="1264">
        <v>32</v>
      </c>
      <c r="G44" s="1265">
        <f t="shared" si="0"/>
        <v>40</v>
      </c>
      <c r="H44" s="1265">
        <f t="shared" si="1"/>
        <v>40</v>
      </c>
    </row>
    <row r="45" spans="1:8" ht="38.25">
      <c r="A45" s="341" t="s">
        <v>4595</v>
      </c>
      <c r="B45" s="437" t="s">
        <v>4596</v>
      </c>
      <c r="C45" s="639"/>
      <c r="D45" s="639"/>
      <c r="E45" s="1264"/>
      <c r="F45" s="1264"/>
      <c r="G45" s="1265">
        <f t="shared" si="0"/>
        <v>0</v>
      </c>
      <c r="H45" s="1265">
        <f t="shared" si="1"/>
        <v>0</v>
      </c>
    </row>
    <row r="46" spans="1:8" ht="15">
      <c r="A46" s="341" t="s">
        <v>4597</v>
      </c>
      <c r="B46" s="437" t="s">
        <v>4598</v>
      </c>
      <c r="C46" s="639">
        <v>4</v>
      </c>
      <c r="D46" s="639">
        <v>4</v>
      </c>
      <c r="E46" s="1264">
        <v>2</v>
      </c>
      <c r="F46" s="1264">
        <v>0</v>
      </c>
      <c r="G46" s="1265">
        <f t="shared" si="0"/>
        <v>6</v>
      </c>
      <c r="H46" s="1265">
        <f t="shared" si="1"/>
        <v>4</v>
      </c>
    </row>
    <row r="47" spans="1:8" ht="15">
      <c r="A47" s="341" t="s">
        <v>4599</v>
      </c>
      <c r="B47" s="437" t="s">
        <v>4600</v>
      </c>
      <c r="C47" s="639">
        <v>37</v>
      </c>
      <c r="D47" s="639">
        <v>37</v>
      </c>
      <c r="E47" s="1264">
        <v>163</v>
      </c>
      <c r="F47" s="1264">
        <v>163</v>
      </c>
      <c r="G47" s="1265">
        <f t="shared" si="0"/>
        <v>200</v>
      </c>
      <c r="H47" s="1265">
        <f t="shared" si="1"/>
        <v>200</v>
      </c>
    </row>
    <row r="48" spans="1:8" ht="25.5">
      <c r="A48" s="341" t="s">
        <v>4601</v>
      </c>
      <c r="B48" s="437" t="s">
        <v>4635</v>
      </c>
      <c r="C48" s="639"/>
      <c r="D48" s="639"/>
      <c r="E48" s="1264">
        <v>1</v>
      </c>
      <c r="F48" s="1264">
        <v>0</v>
      </c>
      <c r="G48" s="1265">
        <f t="shared" si="0"/>
        <v>1</v>
      </c>
      <c r="H48" s="1265">
        <f t="shared" si="1"/>
        <v>0</v>
      </c>
    </row>
    <row r="49" spans="1:8" ht="25.5">
      <c r="A49" s="341" t="s">
        <v>4636</v>
      </c>
      <c r="B49" s="437" t="s">
        <v>6166</v>
      </c>
      <c r="C49" s="639"/>
      <c r="D49" s="639"/>
      <c r="E49" s="1264"/>
      <c r="F49" s="1264"/>
      <c r="G49" s="1265">
        <f t="shared" si="0"/>
        <v>0</v>
      </c>
      <c r="H49" s="1265">
        <f t="shared" si="1"/>
        <v>0</v>
      </c>
    </row>
    <row r="50" spans="1:8" ht="25.5">
      <c r="A50" s="341" t="s">
        <v>6167</v>
      </c>
      <c r="B50" s="437" t="s">
        <v>6168</v>
      </c>
      <c r="C50" s="639">
        <v>1</v>
      </c>
      <c r="D50" s="639">
        <v>1</v>
      </c>
      <c r="E50" s="1264">
        <v>2</v>
      </c>
      <c r="F50" s="1264">
        <v>2</v>
      </c>
      <c r="G50" s="1265">
        <f t="shared" si="0"/>
        <v>3</v>
      </c>
      <c r="H50" s="1265">
        <f t="shared" si="1"/>
        <v>3</v>
      </c>
    </row>
    <row r="51" spans="1:8" ht="25.5">
      <c r="A51" s="341" t="s">
        <v>6169</v>
      </c>
      <c r="B51" s="437" t="s">
        <v>4637</v>
      </c>
      <c r="C51" s="639">
        <v>2</v>
      </c>
      <c r="D51" s="639">
        <v>2</v>
      </c>
      <c r="E51" s="1264">
        <v>2</v>
      </c>
      <c r="F51" s="1264">
        <v>2</v>
      </c>
      <c r="G51" s="1265">
        <f t="shared" si="0"/>
        <v>4</v>
      </c>
      <c r="H51" s="1265">
        <f t="shared" si="1"/>
        <v>4</v>
      </c>
    </row>
    <row r="52" spans="1:8" ht="25.5">
      <c r="A52" s="341" t="s">
        <v>4638</v>
      </c>
      <c r="B52" s="437" t="s">
        <v>4639</v>
      </c>
      <c r="C52" s="639"/>
      <c r="D52" s="639"/>
      <c r="E52" s="1264"/>
      <c r="F52" s="1264"/>
      <c r="G52" s="1265">
        <f t="shared" si="0"/>
        <v>0</v>
      </c>
      <c r="H52" s="1265">
        <f t="shared" si="1"/>
        <v>0</v>
      </c>
    </row>
    <row r="53" spans="1:8" ht="25.5">
      <c r="A53" s="341" t="s">
        <v>4640</v>
      </c>
      <c r="B53" s="437" t="s">
        <v>4641</v>
      </c>
      <c r="C53" s="639">
        <v>1</v>
      </c>
      <c r="D53" s="639">
        <v>1</v>
      </c>
      <c r="E53" s="1264">
        <v>3</v>
      </c>
      <c r="F53" s="1264">
        <v>3</v>
      </c>
      <c r="G53" s="1265">
        <f t="shared" si="0"/>
        <v>4</v>
      </c>
      <c r="H53" s="1265">
        <f t="shared" si="1"/>
        <v>4</v>
      </c>
    </row>
    <row r="54" spans="1:8" ht="25.5">
      <c r="A54" s="341" t="s">
        <v>4642</v>
      </c>
      <c r="B54" s="437" t="s">
        <v>4643</v>
      </c>
      <c r="C54" s="639">
        <v>3</v>
      </c>
      <c r="D54" s="639">
        <v>3</v>
      </c>
      <c r="E54" s="1264">
        <v>3</v>
      </c>
      <c r="F54" s="1264">
        <v>0</v>
      </c>
      <c r="G54" s="1265">
        <f t="shared" si="0"/>
        <v>6</v>
      </c>
      <c r="H54" s="1265">
        <f t="shared" si="1"/>
        <v>3</v>
      </c>
    </row>
    <row r="55" spans="1:8" ht="15">
      <c r="A55" s="341" t="s">
        <v>4644</v>
      </c>
      <c r="B55" s="437" t="s">
        <v>4645</v>
      </c>
      <c r="C55" s="639">
        <v>203</v>
      </c>
      <c r="D55" s="639">
        <v>203</v>
      </c>
      <c r="E55" s="1264">
        <v>47</v>
      </c>
      <c r="F55" s="1264">
        <v>47</v>
      </c>
      <c r="G55" s="1265">
        <f t="shared" si="0"/>
        <v>250</v>
      </c>
      <c r="H55" s="1265">
        <f t="shared" si="1"/>
        <v>250</v>
      </c>
    </row>
    <row r="56" spans="1:8" ht="25.5">
      <c r="A56" s="341" t="s">
        <v>4646</v>
      </c>
      <c r="B56" s="437" t="s">
        <v>4647</v>
      </c>
      <c r="C56" s="639"/>
      <c r="D56" s="639"/>
      <c r="E56" s="1264"/>
      <c r="F56" s="1264"/>
      <c r="G56" s="1265">
        <f t="shared" si="0"/>
        <v>0</v>
      </c>
      <c r="H56" s="1265">
        <f t="shared" si="1"/>
        <v>0</v>
      </c>
    </row>
    <row r="57" spans="1:8" ht="25.5">
      <c r="A57" s="341" t="s">
        <v>852</v>
      </c>
      <c r="B57" s="437" t="s">
        <v>4648</v>
      </c>
      <c r="C57" s="639"/>
      <c r="D57" s="639"/>
      <c r="E57" s="1264"/>
      <c r="F57" s="1264"/>
      <c r="G57" s="1265">
        <f t="shared" si="0"/>
        <v>0</v>
      </c>
      <c r="H57" s="1265">
        <f t="shared" si="1"/>
        <v>0</v>
      </c>
    </row>
    <row r="58" spans="1:8" ht="15">
      <c r="A58" s="341"/>
      <c r="B58" s="437"/>
      <c r="C58" s="639"/>
      <c r="D58" s="639"/>
      <c r="E58" s="1264"/>
      <c r="F58" s="1264"/>
      <c r="G58" s="1265">
        <f t="shared" si="0"/>
        <v>0</v>
      </c>
      <c r="H58" s="1265">
        <f t="shared" si="1"/>
        <v>0</v>
      </c>
    </row>
    <row r="59" spans="1:8" ht="15">
      <c r="A59" s="341"/>
      <c r="B59" s="437"/>
      <c r="C59" s="639"/>
      <c r="D59" s="639"/>
      <c r="E59" s="1264"/>
      <c r="F59" s="1264"/>
      <c r="G59" s="1265">
        <f t="shared" si="0"/>
        <v>0</v>
      </c>
      <c r="H59" s="1265">
        <f t="shared" si="1"/>
        <v>0</v>
      </c>
    </row>
    <row r="60" spans="1:8" ht="14.25">
      <c r="A60" s="1505" t="s">
        <v>923</v>
      </c>
      <c r="B60" s="1509"/>
      <c r="C60" s="246">
        <f>SUM(C13:C59)</f>
        <v>7514</v>
      </c>
      <c r="D60" s="246">
        <f>SUM(D13:D59)</f>
        <v>7508</v>
      </c>
      <c r="E60" s="246">
        <f>SUM(E13:E59)</f>
        <v>16188</v>
      </c>
      <c r="F60" s="246">
        <f>SUM(F13:F59)</f>
        <v>16166</v>
      </c>
      <c r="G60" s="1265">
        <f t="shared" si="0"/>
        <v>23702</v>
      </c>
      <c r="H60" s="1265">
        <f t="shared" si="1"/>
        <v>23674</v>
      </c>
    </row>
    <row r="61" spans="1:8" ht="15">
      <c r="A61" s="640"/>
      <c r="B61" s="641"/>
      <c r="C61" s="1423"/>
      <c r="D61" s="1423"/>
      <c r="E61" s="1423"/>
      <c r="F61" s="1423"/>
      <c r="G61" s="1423"/>
      <c r="H61" s="1423"/>
    </row>
    <row r="62" spans="1:8">
      <c r="A62" s="342" t="s">
        <v>3975</v>
      </c>
      <c r="B62" s="332" t="s">
        <v>3977</v>
      </c>
      <c r="C62" s="1259"/>
      <c r="D62" s="1259"/>
      <c r="E62" s="1264"/>
      <c r="F62" s="1264"/>
      <c r="G62" s="1265">
        <f t="shared" ref="G62:G76" si="2">C62+E62</f>
        <v>0</v>
      </c>
      <c r="H62" s="1265">
        <f t="shared" ref="H62:H76" si="3">D62+F62</f>
        <v>0</v>
      </c>
    </row>
    <row r="63" spans="1:8" ht="15" customHeight="1">
      <c r="A63" s="341" t="s">
        <v>3976</v>
      </c>
      <c r="B63" s="332" t="s">
        <v>3979</v>
      </c>
      <c r="C63" s="1259"/>
      <c r="D63" s="1259"/>
      <c r="E63" s="1264"/>
      <c r="F63" s="1264"/>
      <c r="G63" s="1265">
        <f t="shared" si="2"/>
        <v>0</v>
      </c>
      <c r="H63" s="1265">
        <f t="shared" si="3"/>
        <v>0</v>
      </c>
    </row>
    <row r="64" spans="1:8" ht="15" customHeight="1">
      <c r="A64" s="341" t="s">
        <v>3978</v>
      </c>
      <c r="B64" s="332" t="s">
        <v>3981</v>
      </c>
      <c r="C64" s="1259"/>
      <c r="D64" s="1259"/>
      <c r="E64" s="1264"/>
      <c r="F64" s="1264"/>
      <c r="G64" s="1265">
        <f t="shared" si="2"/>
        <v>0</v>
      </c>
      <c r="H64" s="1265">
        <f t="shared" si="3"/>
        <v>0</v>
      </c>
    </row>
    <row r="65" spans="1:10" ht="15" customHeight="1">
      <c r="A65" s="341" t="s">
        <v>3980</v>
      </c>
      <c r="B65" s="332" t="s">
        <v>3982</v>
      </c>
      <c r="C65" s="1259"/>
      <c r="D65" s="1259"/>
      <c r="E65" s="1264"/>
      <c r="F65" s="1264"/>
      <c r="G65" s="1265">
        <f t="shared" si="2"/>
        <v>0</v>
      </c>
      <c r="H65" s="1265">
        <f t="shared" si="3"/>
        <v>0</v>
      </c>
    </row>
    <row r="66" spans="1:10" ht="15" customHeight="1">
      <c r="A66" s="341" t="s">
        <v>4477</v>
      </c>
      <c r="B66" s="332" t="s">
        <v>3984</v>
      </c>
      <c r="C66" s="1259"/>
      <c r="D66" s="1259"/>
      <c r="E66" s="1264"/>
      <c r="F66" s="1264"/>
      <c r="G66" s="1265">
        <f t="shared" si="2"/>
        <v>0</v>
      </c>
      <c r="H66" s="1265">
        <f t="shared" si="3"/>
        <v>0</v>
      </c>
    </row>
    <row r="67" spans="1:10" ht="15" customHeight="1">
      <c r="A67" s="341" t="s">
        <v>3983</v>
      </c>
      <c r="B67" s="332" t="s">
        <v>3986</v>
      </c>
      <c r="C67" s="1259"/>
      <c r="D67" s="1259"/>
      <c r="E67" s="1264"/>
      <c r="F67" s="1264"/>
      <c r="G67" s="1265">
        <f t="shared" si="2"/>
        <v>0</v>
      </c>
      <c r="H67" s="1265">
        <f t="shared" si="3"/>
        <v>0</v>
      </c>
    </row>
    <row r="68" spans="1:10" ht="15" customHeight="1">
      <c r="A68" s="341" t="s">
        <v>3985</v>
      </c>
      <c r="B68" s="332" t="s">
        <v>3988</v>
      </c>
      <c r="C68" s="1259"/>
      <c r="D68" s="1259"/>
      <c r="E68" s="1264"/>
      <c r="F68" s="1264"/>
      <c r="G68" s="1265">
        <f t="shared" si="2"/>
        <v>0</v>
      </c>
      <c r="H68" s="1265">
        <f t="shared" si="3"/>
        <v>0</v>
      </c>
    </row>
    <row r="69" spans="1:10" ht="15" customHeight="1">
      <c r="A69" s="341" t="s">
        <v>3987</v>
      </c>
      <c r="B69" s="332" t="s">
        <v>3990</v>
      </c>
      <c r="C69" s="1259"/>
      <c r="D69" s="1259"/>
      <c r="E69" s="1264"/>
      <c r="F69" s="1264"/>
      <c r="G69" s="1265">
        <f t="shared" si="2"/>
        <v>0</v>
      </c>
      <c r="H69" s="1265">
        <f t="shared" si="3"/>
        <v>0</v>
      </c>
      <c r="J69" s="1"/>
    </row>
    <row r="70" spans="1:10" ht="15" customHeight="1">
      <c r="A70" s="341" t="s">
        <v>3989</v>
      </c>
      <c r="B70" s="332" t="s">
        <v>3992</v>
      </c>
      <c r="C70" s="1259"/>
      <c r="D70" s="1259"/>
      <c r="E70" s="1264"/>
      <c r="F70" s="1264"/>
      <c r="G70" s="1265">
        <f t="shared" si="2"/>
        <v>0</v>
      </c>
      <c r="H70" s="1265">
        <f t="shared" si="3"/>
        <v>0</v>
      </c>
    </row>
    <row r="71" spans="1:10" ht="15" customHeight="1">
      <c r="A71" s="341" t="s">
        <v>3991</v>
      </c>
      <c r="B71" s="332" t="s">
        <v>3994</v>
      </c>
      <c r="C71" s="1259"/>
      <c r="D71" s="1259"/>
      <c r="E71" s="1264"/>
      <c r="F71" s="1264"/>
      <c r="G71" s="1265">
        <f t="shared" si="2"/>
        <v>0</v>
      </c>
      <c r="H71" s="1265">
        <f t="shared" si="3"/>
        <v>0</v>
      </c>
    </row>
    <row r="72" spans="1:10" ht="15" customHeight="1">
      <c r="A72" s="341" t="s">
        <v>3993</v>
      </c>
      <c r="B72" s="332" t="s">
        <v>3996</v>
      </c>
      <c r="C72" s="1259"/>
      <c r="D72" s="1259"/>
      <c r="E72" s="1264"/>
      <c r="F72" s="1264"/>
      <c r="G72" s="1265">
        <f t="shared" si="2"/>
        <v>0</v>
      </c>
      <c r="H72" s="1265">
        <f t="shared" si="3"/>
        <v>0</v>
      </c>
    </row>
    <row r="73" spans="1:10" ht="15" customHeight="1">
      <c r="A73" s="341" t="s">
        <v>3995</v>
      </c>
      <c r="B73" s="332" t="s">
        <v>3998</v>
      </c>
      <c r="C73" s="1259"/>
      <c r="D73" s="1259"/>
      <c r="E73" s="1264"/>
      <c r="F73" s="1264"/>
      <c r="G73" s="1265">
        <f t="shared" si="2"/>
        <v>0</v>
      </c>
      <c r="H73" s="1265">
        <f t="shared" si="3"/>
        <v>0</v>
      </c>
    </row>
    <row r="74" spans="1:10" ht="15" customHeight="1">
      <c r="A74" s="341" t="s">
        <v>3997</v>
      </c>
      <c r="B74" s="385"/>
      <c r="C74" s="1259"/>
      <c r="D74" s="1259"/>
      <c r="E74" s="1264"/>
      <c r="F74" s="1264"/>
      <c r="G74" s="1265">
        <f t="shared" si="2"/>
        <v>0</v>
      </c>
      <c r="H74" s="1265">
        <f t="shared" si="3"/>
        <v>0</v>
      </c>
    </row>
    <row r="75" spans="1:10">
      <c r="A75" s="342" t="s">
        <v>3999</v>
      </c>
      <c r="B75" s="386"/>
      <c r="C75" s="438">
        <f>SUM(C62:C74)</f>
        <v>0</v>
      </c>
      <c r="D75" s="438">
        <f>SUM(D62:D74)</f>
        <v>0</v>
      </c>
      <c r="E75" s="438">
        <f>SUM(E62:E74)</f>
        <v>0</v>
      </c>
      <c r="F75" s="438">
        <f>SUM(F62:F74)</f>
        <v>0</v>
      </c>
      <c r="G75" s="1265">
        <f t="shared" si="2"/>
        <v>0</v>
      </c>
      <c r="H75" s="1265">
        <f t="shared" si="3"/>
        <v>0</v>
      </c>
    </row>
    <row r="76" spans="1:10" ht="18.75" customHeight="1">
      <c r="A76" s="400" t="s">
        <v>4000</v>
      </c>
      <c r="B76" s="92"/>
      <c r="C76" s="246">
        <f>SUM(C60+C75)</f>
        <v>7514</v>
      </c>
      <c r="D76" s="246">
        <f>SUM(D60+D75)</f>
        <v>7508</v>
      </c>
      <c r="E76" s="246">
        <f>SUM(E60+E75)</f>
        <v>16188</v>
      </c>
      <c r="F76" s="246">
        <f>SUM(F60+F75)</f>
        <v>16166</v>
      </c>
      <c r="G76" s="397">
        <f t="shared" si="2"/>
        <v>23702</v>
      </c>
      <c r="H76" s="397">
        <f t="shared" si="3"/>
        <v>23674</v>
      </c>
    </row>
    <row r="77" spans="1:10" ht="28.5" customHeight="1">
      <c r="A77" s="1448" t="s">
        <v>4001</v>
      </c>
      <c r="B77" s="1448"/>
      <c r="C77" s="1448"/>
      <c r="D77" s="1448"/>
      <c r="E77" s="1448"/>
      <c r="F77" s="1448"/>
      <c r="G77" s="1448"/>
      <c r="H77" s="1448"/>
    </row>
    <row r="78" spans="1:10" ht="42" customHeight="1">
      <c r="A78" s="1448" t="s">
        <v>4050</v>
      </c>
      <c r="B78" s="1448"/>
      <c r="C78" s="1448"/>
      <c r="D78" s="1448"/>
      <c r="E78" s="1448"/>
      <c r="F78" s="1448"/>
      <c r="G78" s="1448"/>
      <c r="H78" s="1448"/>
    </row>
    <row r="79" spans="1:10">
      <c r="A79" s="5"/>
      <c r="B79" s="267"/>
      <c r="C79" s="267"/>
      <c r="D79" s="267"/>
      <c r="E79" s="267"/>
      <c r="F79" s="267"/>
      <c r="G79" s="267"/>
    </row>
    <row r="80" spans="1:10">
      <c r="A80" s="261"/>
      <c r="B80" s="267"/>
      <c r="C80" s="267"/>
      <c r="D80" s="267"/>
      <c r="E80" s="267"/>
      <c r="F80" s="267"/>
      <c r="G80" s="267"/>
    </row>
    <row r="81" spans="1:1">
      <c r="A81" s="261"/>
    </row>
  </sheetData>
  <mergeCells count="10">
    <mergeCell ref="A77:H77"/>
    <mergeCell ref="A78:H78"/>
    <mergeCell ref="C2:D2"/>
    <mergeCell ref="A7:A8"/>
    <mergeCell ref="B7:B8"/>
    <mergeCell ref="A60:B60"/>
    <mergeCell ref="C7:D7"/>
    <mergeCell ref="E7:F7"/>
    <mergeCell ref="G7:H7"/>
    <mergeCell ref="C61:H61"/>
  </mergeCells>
  <phoneticPr fontId="42" type="noConversion"/>
  <pageMargins left="0.75" right="0.75" top="0.98" bottom="0.98" header="0.51" footer="0.51"/>
  <pageSetup paperSize="9" scale="56"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87"/>
  <sheetViews>
    <sheetView topLeftCell="A289" zoomScaleSheetLayoutView="100" workbookViewId="0">
      <selection activeCell="A290" sqref="A290"/>
    </sheetView>
  </sheetViews>
  <sheetFormatPr defaultColWidth="9.140625" defaultRowHeight="12.75"/>
  <cols>
    <col min="1" max="1" width="12.7109375" style="439" customWidth="1"/>
    <col min="2" max="2" width="47.5703125" style="439" customWidth="1"/>
    <col min="3" max="3" width="12.28515625" style="439" customWidth="1"/>
    <col min="4" max="4" width="9" style="439" customWidth="1"/>
    <col min="5" max="5" width="11.7109375" style="439" customWidth="1"/>
    <col min="6" max="6" width="9.7109375" style="439" customWidth="1"/>
    <col min="7" max="7" width="8.42578125" style="439" customWidth="1"/>
    <col min="8" max="8" width="8.7109375" style="439" customWidth="1"/>
    <col min="9" max="16384" width="9.140625" style="439"/>
  </cols>
  <sheetData>
    <row r="1" spans="1:8" ht="15.75">
      <c r="A1" s="100"/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8" ht="15">
      <c r="A2" s="100"/>
      <c r="B2" s="101" t="s">
        <v>1242</v>
      </c>
      <c r="C2" s="1174">
        <v>6113079</v>
      </c>
      <c r="D2" s="1175"/>
      <c r="E2" s="102"/>
      <c r="F2" s="102"/>
      <c r="G2" s="102"/>
      <c r="H2" s="102"/>
    </row>
    <row r="3" spans="1:8">
      <c r="A3" s="100"/>
      <c r="B3" s="101"/>
      <c r="C3" s="1118" t="s">
        <v>7803</v>
      </c>
      <c r="D3" s="921"/>
      <c r="E3" s="102"/>
      <c r="F3" s="102"/>
      <c r="G3" s="102"/>
      <c r="H3" s="102"/>
    </row>
    <row r="4" spans="1:8" s="261" customFormat="1" ht="14.25">
      <c r="A4" s="100"/>
      <c r="B4" s="101" t="s">
        <v>1244</v>
      </c>
      <c r="C4" s="69" t="s">
        <v>1231</v>
      </c>
      <c r="D4" s="70"/>
      <c r="E4" s="70"/>
      <c r="F4" s="70"/>
      <c r="G4" s="70"/>
      <c r="H4" s="70"/>
    </row>
    <row r="5" spans="1:8" ht="10.5" customHeight="1">
      <c r="A5" s="20"/>
      <c r="B5" s="272"/>
      <c r="F5" s="272"/>
      <c r="G5" s="442"/>
      <c r="H5" s="442"/>
    </row>
    <row r="6" spans="1:8" ht="42.6" customHeight="1">
      <c r="A6" s="1176" t="s">
        <v>4079</v>
      </c>
      <c r="B6" s="704" t="s">
        <v>4080</v>
      </c>
      <c r="C6" s="1170" t="s">
        <v>6745</v>
      </c>
      <c r="D6" s="1171"/>
      <c r="E6" s="1170" t="s">
        <v>6746</v>
      </c>
      <c r="F6" s="1171"/>
      <c r="G6" s="492" t="s">
        <v>6747</v>
      </c>
      <c r="H6" s="492"/>
    </row>
    <row r="7" spans="1:8" ht="44.25" customHeight="1" thickBot="1">
      <c r="A7" s="1177"/>
      <c r="B7" s="705"/>
      <c r="C7" s="902" t="s">
        <v>7591</v>
      </c>
      <c r="D7" s="1211" t="s">
        <v>7787</v>
      </c>
      <c r="E7" s="902" t="s">
        <v>7591</v>
      </c>
      <c r="F7" s="1211" t="s">
        <v>7787</v>
      </c>
      <c r="G7" s="902" t="s">
        <v>7591</v>
      </c>
      <c r="H7" s="1211" t="s">
        <v>7787</v>
      </c>
    </row>
    <row r="8" spans="1:8" s="442" customFormat="1" ht="14.1" customHeight="1" thickTop="1">
      <c r="A8" s="443" t="s">
        <v>7820</v>
      </c>
      <c r="B8" s="444"/>
      <c r="C8" s="445"/>
      <c r="D8" s="445"/>
      <c r="E8" s="445"/>
      <c r="F8" s="445"/>
      <c r="G8" s="1271"/>
      <c r="H8" s="1272"/>
    </row>
    <row r="9" spans="1:8" s="442" customFormat="1" ht="14.1" customHeight="1">
      <c r="A9" s="447" t="s">
        <v>2058</v>
      </c>
      <c r="B9" s="448"/>
      <c r="C9" s="449">
        <v>16254</v>
      </c>
      <c r="D9" s="449">
        <v>16254</v>
      </c>
      <c r="E9" s="449">
        <v>2036</v>
      </c>
      <c r="F9" s="449">
        <v>2036</v>
      </c>
      <c r="G9" s="1163">
        <f t="shared" ref="G9:G40" si="0">C9+E9</f>
        <v>18290</v>
      </c>
      <c r="H9" s="1163">
        <f t="shared" ref="H9:H40" si="1">D9+F9</f>
        <v>18290</v>
      </c>
    </row>
    <row r="10" spans="1:8" s="442" customFormat="1" ht="14.1" customHeight="1">
      <c r="A10" s="450" t="s">
        <v>2059</v>
      </c>
      <c r="B10" s="451"/>
      <c r="C10" s="452">
        <f>SUM(C11:C137)</f>
        <v>31925</v>
      </c>
      <c r="D10" s="452">
        <f>SUM(D11:D137)</f>
        <v>32697</v>
      </c>
      <c r="E10" s="452">
        <f>SUM(E11:E137)</f>
        <v>2743</v>
      </c>
      <c r="F10" s="452">
        <f>SUM(F11:F137)</f>
        <v>2943</v>
      </c>
      <c r="G10" s="1163">
        <f t="shared" si="0"/>
        <v>34668</v>
      </c>
      <c r="H10" s="1163">
        <f t="shared" si="1"/>
        <v>35640</v>
      </c>
    </row>
    <row r="11" spans="1:8" s="442" customFormat="1" ht="14.1" customHeight="1">
      <c r="A11" s="47" t="s">
        <v>2060</v>
      </c>
      <c r="B11" s="48" t="s">
        <v>2061</v>
      </c>
      <c r="C11" s="1266"/>
      <c r="D11" s="1164"/>
      <c r="E11" s="232">
        <v>3</v>
      </c>
      <c r="F11" s="232">
        <v>3</v>
      </c>
      <c r="G11" s="1163">
        <f t="shared" si="0"/>
        <v>3</v>
      </c>
      <c r="H11" s="1163">
        <f t="shared" si="1"/>
        <v>3</v>
      </c>
    </row>
    <row r="12" spans="1:8" s="442" customFormat="1" ht="14.1" customHeight="1">
      <c r="A12" s="47" t="s">
        <v>2062</v>
      </c>
      <c r="B12" s="48" t="s">
        <v>2063</v>
      </c>
      <c r="C12" s="1266">
        <v>1</v>
      </c>
      <c r="D12" s="1164">
        <v>1</v>
      </c>
      <c r="E12" s="232">
        <v>4</v>
      </c>
      <c r="F12" s="232">
        <v>4</v>
      </c>
      <c r="G12" s="1163">
        <f t="shared" si="0"/>
        <v>5</v>
      </c>
      <c r="H12" s="1163">
        <f t="shared" si="1"/>
        <v>5</v>
      </c>
    </row>
    <row r="13" spans="1:8" s="442" customFormat="1" ht="14.1" customHeight="1">
      <c r="A13" s="47" t="s">
        <v>2064</v>
      </c>
      <c r="B13" s="48" t="s">
        <v>2065</v>
      </c>
      <c r="C13" s="1266"/>
      <c r="D13" s="1164"/>
      <c r="E13" s="232">
        <v>5</v>
      </c>
      <c r="F13" s="232">
        <v>5</v>
      </c>
      <c r="G13" s="1163">
        <f t="shared" si="0"/>
        <v>5</v>
      </c>
      <c r="H13" s="1163">
        <f t="shared" si="1"/>
        <v>5</v>
      </c>
    </row>
    <row r="14" spans="1:8" s="442" customFormat="1" ht="14.1" customHeight="1">
      <c r="A14" s="47" t="s">
        <v>2066</v>
      </c>
      <c r="B14" s="48" t="s">
        <v>2067</v>
      </c>
      <c r="C14" s="1266"/>
      <c r="D14" s="1164"/>
      <c r="E14" s="232">
        <v>4</v>
      </c>
      <c r="F14" s="232">
        <v>4</v>
      </c>
      <c r="G14" s="1163">
        <f t="shared" si="0"/>
        <v>4</v>
      </c>
      <c r="H14" s="1163">
        <f t="shared" si="1"/>
        <v>4</v>
      </c>
    </row>
    <row r="15" spans="1:8" s="442" customFormat="1" ht="14.1" customHeight="1">
      <c r="A15" s="47" t="s">
        <v>2068</v>
      </c>
      <c r="B15" s="48" t="s">
        <v>2069</v>
      </c>
      <c r="C15" s="1266"/>
      <c r="D15" s="1164"/>
      <c r="E15" s="232">
        <v>11</v>
      </c>
      <c r="F15" s="232">
        <v>11</v>
      </c>
      <c r="G15" s="1163">
        <f t="shared" si="0"/>
        <v>11</v>
      </c>
      <c r="H15" s="1163">
        <f t="shared" si="1"/>
        <v>11</v>
      </c>
    </row>
    <row r="16" spans="1:8" s="442" customFormat="1" ht="14.1" customHeight="1">
      <c r="A16" s="47" t="s">
        <v>2070</v>
      </c>
      <c r="B16" s="48" t="s">
        <v>2071</v>
      </c>
      <c r="C16" s="1266">
        <v>1</v>
      </c>
      <c r="D16" s="1164">
        <v>1</v>
      </c>
      <c r="E16" s="232">
        <v>6</v>
      </c>
      <c r="F16" s="232">
        <v>6</v>
      </c>
      <c r="G16" s="1163">
        <f t="shared" si="0"/>
        <v>7</v>
      </c>
      <c r="H16" s="1163">
        <f t="shared" si="1"/>
        <v>7</v>
      </c>
    </row>
    <row r="17" spans="1:8" s="442" customFormat="1" ht="14.1" customHeight="1">
      <c r="A17" s="47" t="s">
        <v>2072</v>
      </c>
      <c r="B17" s="48" t="s">
        <v>2073</v>
      </c>
      <c r="C17" s="1266"/>
      <c r="D17" s="1164"/>
      <c r="E17" s="232">
        <v>36</v>
      </c>
      <c r="F17" s="232">
        <v>36</v>
      </c>
      <c r="G17" s="1163">
        <f t="shared" si="0"/>
        <v>36</v>
      </c>
      <c r="H17" s="1163">
        <f t="shared" si="1"/>
        <v>36</v>
      </c>
    </row>
    <row r="18" spans="1:8" s="442" customFormat="1" ht="14.1" customHeight="1">
      <c r="A18" s="47" t="s">
        <v>2074</v>
      </c>
      <c r="B18" s="48" t="s">
        <v>2075</v>
      </c>
      <c r="C18" s="1266">
        <v>2</v>
      </c>
      <c r="D18" s="1164">
        <v>2</v>
      </c>
      <c r="E18" s="232">
        <v>42</v>
      </c>
      <c r="F18" s="232">
        <v>42</v>
      </c>
      <c r="G18" s="1163">
        <f t="shared" si="0"/>
        <v>44</v>
      </c>
      <c r="H18" s="1163">
        <f t="shared" si="1"/>
        <v>44</v>
      </c>
    </row>
    <row r="19" spans="1:8" s="442" customFormat="1" ht="14.1" customHeight="1">
      <c r="A19" s="47" t="s">
        <v>2076</v>
      </c>
      <c r="B19" s="48" t="s">
        <v>2077</v>
      </c>
      <c r="C19" s="1266"/>
      <c r="D19" s="1164"/>
      <c r="E19" s="232">
        <v>31</v>
      </c>
      <c r="F19" s="232">
        <v>31</v>
      </c>
      <c r="G19" s="1163">
        <f t="shared" si="0"/>
        <v>31</v>
      </c>
      <c r="H19" s="1163">
        <f t="shared" si="1"/>
        <v>31</v>
      </c>
    </row>
    <row r="20" spans="1:8" s="442" customFormat="1" ht="14.1" customHeight="1">
      <c r="A20" s="47" t="s">
        <v>2078</v>
      </c>
      <c r="B20" s="48" t="s">
        <v>2079</v>
      </c>
      <c r="C20" s="1266"/>
      <c r="D20" s="1164"/>
      <c r="E20" s="232">
        <v>21</v>
      </c>
      <c r="F20" s="232">
        <v>21</v>
      </c>
      <c r="G20" s="1163">
        <f t="shared" si="0"/>
        <v>21</v>
      </c>
      <c r="H20" s="1163">
        <f t="shared" si="1"/>
        <v>21</v>
      </c>
    </row>
    <row r="21" spans="1:8" s="442" customFormat="1" ht="14.1" customHeight="1">
      <c r="A21" s="47" t="s">
        <v>2080</v>
      </c>
      <c r="B21" s="48" t="s">
        <v>2081</v>
      </c>
      <c r="C21" s="1266"/>
      <c r="D21" s="1164"/>
      <c r="E21" s="232">
        <v>2</v>
      </c>
      <c r="F21" s="232">
        <v>2</v>
      </c>
      <c r="G21" s="1163">
        <f t="shared" si="0"/>
        <v>2</v>
      </c>
      <c r="H21" s="1163">
        <f t="shared" si="1"/>
        <v>2</v>
      </c>
    </row>
    <row r="22" spans="1:8" s="442" customFormat="1" ht="14.1" customHeight="1">
      <c r="A22" s="47" t="s">
        <v>2082</v>
      </c>
      <c r="B22" s="48" t="s">
        <v>2083</v>
      </c>
      <c r="C22" s="1266"/>
      <c r="D22" s="1164"/>
      <c r="E22" s="232">
        <v>10</v>
      </c>
      <c r="F22" s="232">
        <v>10</v>
      </c>
      <c r="G22" s="1163">
        <f t="shared" si="0"/>
        <v>10</v>
      </c>
      <c r="H22" s="1163">
        <f t="shared" si="1"/>
        <v>10</v>
      </c>
    </row>
    <row r="23" spans="1:8" s="442" customFormat="1" ht="14.1" customHeight="1">
      <c r="A23" s="47" t="s">
        <v>2084</v>
      </c>
      <c r="B23" s="48" t="s">
        <v>2085</v>
      </c>
      <c r="C23" s="1266"/>
      <c r="D23" s="1164"/>
      <c r="E23" s="232">
        <v>88</v>
      </c>
      <c r="F23" s="232">
        <v>88</v>
      </c>
      <c r="G23" s="1163">
        <f t="shared" si="0"/>
        <v>88</v>
      </c>
      <c r="H23" s="1163">
        <f t="shared" si="1"/>
        <v>88</v>
      </c>
    </row>
    <row r="24" spans="1:8" s="442" customFormat="1" ht="14.1" customHeight="1">
      <c r="A24" s="47" t="s">
        <v>2086</v>
      </c>
      <c r="B24" s="48" t="s">
        <v>2087</v>
      </c>
      <c r="C24" s="1266"/>
      <c r="D24" s="1164"/>
      <c r="E24" s="232">
        <v>86</v>
      </c>
      <c r="F24" s="232">
        <v>86</v>
      </c>
      <c r="G24" s="1163">
        <f t="shared" si="0"/>
        <v>86</v>
      </c>
      <c r="H24" s="1163">
        <f t="shared" si="1"/>
        <v>86</v>
      </c>
    </row>
    <row r="25" spans="1:8" s="442" customFormat="1" ht="14.1" customHeight="1">
      <c r="A25" s="47" t="s">
        <v>2088</v>
      </c>
      <c r="B25" s="48" t="s">
        <v>2089</v>
      </c>
      <c r="C25" s="1266"/>
      <c r="D25" s="1164"/>
      <c r="E25" s="232">
        <v>8</v>
      </c>
      <c r="F25" s="232">
        <v>8</v>
      </c>
      <c r="G25" s="1163">
        <f t="shared" si="0"/>
        <v>8</v>
      </c>
      <c r="H25" s="1163">
        <f t="shared" si="1"/>
        <v>8</v>
      </c>
    </row>
    <row r="26" spans="1:8" s="442" customFormat="1" ht="14.1" customHeight="1">
      <c r="A26" s="47" t="s">
        <v>2090</v>
      </c>
      <c r="B26" s="48" t="s">
        <v>2091</v>
      </c>
      <c r="C26" s="1266"/>
      <c r="D26" s="1164"/>
      <c r="E26" s="232">
        <v>41</v>
      </c>
      <c r="F26" s="232">
        <v>41</v>
      </c>
      <c r="G26" s="1163">
        <f t="shared" si="0"/>
        <v>41</v>
      </c>
      <c r="H26" s="1163">
        <f t="shared" si="1"/>
        <v>41</v>
      </c>
    </row>
    <row r="27" spans="1:8" s="442" customFormat="1" ht="14.1" customHeight="1">
      <c r="A27" s="47" t="s">
        <v>2092</v>
      </c>
      <c r="B27" s="48" t="s">
        <v>2093</v>
      </c>
      <c r="C27" s="1266"/>
      <c r="D27" s="1164"/>
      <c r="E27" s="232">
        <v>17</v>
      </c>
      <c r="F27" s="232">
        <v>17</v>
      </c>
      <c r="G27" s="1163">
        <f t="shared" si="0"/>
        <v>17</v>
      </c>
      <c r="H27" s="1163">
        <f t="shared" si="1"/>
        <v>17</v>
      </c>
    </row>
    <row r="28" spans="1:8" s="442" customFormat="1" ht="14.1" customHeight="1">
      <c r="A28" s="47" t="s">
        <v>2094</v>
      </c>
      <c r="B28" s="48" t="s">
        <v>2095</v>
      </c>
      <c r="C28" s="1266"/>
      <c r="D28" s="1164"/>
      <c r="E28" s="232">
        <v>1</v>
      </c>
      <c r="F28" s="232">
        <v>1</v>
      </c>
      <c r="G28" s="1163">
        <f t="shared" si="0"/>
        <v>1</v>
      </c>
      <c r="H28" s="1163">
        <f t="shared" si="1"/>
        <v>1</v>
      </c>
    </row>
    <row r="29" spans="1:8" s="442" customFormat="1" ht="14.1" customHeight="1">
      <c r="A29" s="47" t="s">
        <v>2096</v>
      </c>
      <c r="B29" s="48" t="s">
        <v>2097</v>
      </c>
      <c r="C29" s="1266"/>
      <c r="D29" s="1164"/>
      <c r="E29" s="232">
        <v>1</v>
      </c>
      <c r="F29" s="232">
        <v>1</v>
      </c>
      <c r="G29" s="1163">
        <f t="shared" si="0"/>
        <v>1</v>
      </c>
      <c r="H29" s="1163">
        <f t="shared" si="1"/>
        <v>1</v>
      </c>
    </row>
    <row r="30" spans="1:8" s="442" customFormat="1" ht="14.1" customHeight="1">
      <c r="A30" s="47" t="s">
        <v>2098</v>
      </c>
      <c r="B30" s="48" t="s">
        <v>2099</v>
      </c>
      <c r="C30" s="1266"/>
      <c r="D30" s="1164"/>
      <c r="E30" s="232"/>
      <c r="F30" s="232"/>
      <c r="G30" s="1163">
        <f t="shared" si="0"/>
        <v>0</v>
      </c>
      <c r="H30" s="1163">
        <f t="shared" si="1"/>
        <v>0</v>
      </c>
    </row>
    <row r="31" spans="1:8" s="442" customFormat="1" ht="14.1" customHeight="1">
      <c r="A31" s="47" t="s">
        <v>2100</v>
      </c>
      <c r="B31" s="48" t="s">
        <v>2101</v>
      </c>
      <c r="C31" s="1266"/>
      <c r="D31" s="1164"/>
      <c r="E31" s="232">
        <v>28</v>
      </c>
      <c r="F31" s="232">
        <v>28</v>
      </c>
      <c r="G31" s="1163">
        <f t="shared" si="0"/>
        <v>28</v>
      </c>
      <c r="H31" s="1163">
        <f t="shared" si="1"/>
        <v>28</v>
      </c>
    </row>
    <row r="32" spans="1:8" s="442" customFormat="1" ht="14.1" customHeight="1">
      <c r="A32" s="47" t="s">
        <v>2102</v>
      </c>
      <c r="B32" s="48" t="s">
        <v>2103</v>
      </c>
      <c r="C32" s="1266"/>
      <c r="D32" s="1164"/>
      <c r="E32" s="232">
        <v>7</v>
      </c>
      <c r="F32" s="232">
        <v>7</v>
      </c>
      <c r="G32" s="1163">
        <f t="shared" si="0"/>
        <v>7</v>
      </c>
      <c r="H32" s="1163">
        <f t="shared" si="1"/>
        <v>7</v>
      </c>
    </row>
    <row r="33" spans="1:8" s="442" customFormat="1" ht="14.1" customHeight="1">
      <c r="A33" s="47" t="s">
        <v>2104</v>
      </c>
      <c r="B33" s="48" t="s">
        <v>2105</v>
      </c>
      <c r="C33" s="1266"/>
      <c r="D33" s="1164"/>
      <c r="E33" s="232">
        <v>34</v>
      </c>
      <c r="F33" s="232">
        <v>34</v>
      </c>
      <c r="G33" s="1163">
        <f t="shared" si="0"/>
        <v>34</v>
      </c>
      <c r="H33" s="1163">
        <f t="shared" si="1"/>
        <v>34</v>
      </c>
    </row>
    <row r="34" spans="1:8" s="442" customFormat="1" ht="14.1" customHeight="1">
      <c r="A34" s="47" t="s">
        <v>2106</v>
      </c>
      <c r="B34" s="48" t="s">
        <v>2107</v>
      </c>
      <c r="C34" s="1266">
        <v>3</v>
      </c>
      <c r="D34" s="1164">
        <v>3</v>
      </c>
      <c r="E34" s="232">
        <v>2029</v>
      </c>
      <c r="F34" s="232">
        <v>2029</v>
      </c>
      <c r="G34" s="1163">
        <f t="shared" si="0"/>
        <v>2032</v>
      </c>
      <c r="H34" s="1163">
        <f t="shared" si="1"/>
        <v>2032</v>
      </c>
    </row>
    <row r="35" spans="1:8" s="442" customFormat="1" ht="26.45" customHeight="1">
      <c r="A35" s="47" t="s">
        <v>2108</v>
      </c>
      <c r="B35" s="48" t="s">
        <v>2109</v>
      </c>
      <c r="C35" s="1266"/>
      <c r="D35" s="1164"/>
      <c r="E35" s="232"/>
      <c r="F35" s="232"/>
      <c r="G35" s="1163">
        <f t="shared" si="0"/>
        <v>0</v>
      </c>
      <c r="H35" s="1163">
        <f t="shared" si="1"/>
        <v>0</v>
      </c>
    </row>
    <row r="36" spans="1:8" s="442" customFormat="1" ht="14.1" customHeight="1">
      <c r="A36" s="47" t="s">
        <v>2110</v>
      </c>
      <c r="B36" s="48" t="s">
        <v>2111</v>
      </c>
      <c r="C36" s="1266"/>
      <c r="D36" s="1164"/>
      <c r="E36" s="232">
        <v>2</v>
      </c>
      <c r="F36" s="232">
        <v>2</v>
      </c>
      <c r="G36" s="1163">
        <f t="shared" si="0"/>
        <v>2</v>
      </c>
      <c r="H36" s="1163">
        <f t="shared" si="1"/>
        <v>2</v>
      </c>
    </row>
    <row r="37" spans="1:8" s="442" customFormat="1" ht="14.1" customHeight="1">
      <c r="A37" s="47" t="s">
        <v>2112</v>
      </c>
      <c r="B37" s="48" t="s">
        <v>2113</v>
      </c>
      <c r="C37" s="1266"/>
      <c r="D37" s="1164"/>
      <c r="E37" s="232"/>
      <c r="F37" s="232"/>
      <c r="G37" s="1163">
        <f t="shared" si="0"/>
        <v>0</v>
      </c>
      <c r="H37" s="1163">
        <f t="shared" si="1"/>
        <v>0</v>
      </c>
    </row>
    <row r="38" spans="1:8" s="442" customFormat="1" ht="14.1" customHeight="1">
      <c r="A38" s="47" t="s">
        <v>2114</v>
      </c>
      <c r="B38" s="48" t="s">
        <v>2115</v>
      </c>
      <c r="C38" s="1266">
        <v>3</v>
      </c>
      <c r="D38" s="1164">
        <v>3</v>
      </c>
      <c r="E38" s="232">
        <v>11</v>
      </c>
      <c r="F38" s="232">
        <v>11</v>
      </c>
      <c r="G38" s="1163">
        <f t="shared" si="0"/>
        <v>14</v>
      </c>
      <c r="H38" s="1163">
        <f t="shared" si="1"/>
        <v>14</v>
      </c>
    </row>
    <row r="39" spans="1:8" s="442" customFormat="1" ht="14.1" customHeight="1">
      <c r="A39" s="47" t="s">
        <v>2116</v>
      </c>
      <c r="B39" s="48" t="s">
        <v>2117</v>
      </c>
      <c r="C39" s="1266"/>
      <c r="D39" s="1164"/>
      <c r="E39" s="232">
        <v>18</v>
      </c>
      <c r="F39" s="232">
        <v>18</v>
      </c>
      <c r="G39" s="1163">
        <f t="shared" si="0"/>
        <v>18</v>
      </c>
      <c r="H39" s="1163">
        <f t="shared" si="1"/>
        <v>18</v>
      </c>
    </row>
    <row r="40" spans="1:8" s="442" customFormat="1" ht="14.1" customHeight="1">
      <c r="A40" s="47" t="s">
        <v>2118</v>
      </c>
      <c r="B40" s="48" t="s">
        <v>2119</v>
      </c>
      <c r="C40" s="1266"/>
      <c r="D40" s="1164"/>
      <c r="E40" s="232"/>
      <c r="F40" s="232"/>
      <c r="G40" s="1163">
        <f t="shared" si="0"/>
        <v>0</v>
      </c>
      <c r="H40" s="1163">
        <f t="shared" si="1"/>
        <v>0</v>
      </c>
    </row>
    <row r="41" spans="1:8" s="442" customFormat="1" ht="14.1" customHeight="1">
      <c r="A41" s="47" t="s">
        <v>803</v>
      </c>
      <c r="B41" s="48" t="s">
        <v>804</v>
      </c>
      <c r="C41" s="1266"/>
      <c r="D41" s="1164"/>
      <c r="E41" s="232"/>
      <c r="F41" s="232"/>
      <c r="G41" s="1163">
        <f t="shared" ref="G41:G72" si="2">C41+E41</f>
        <v>0</v>
      </c>
      <c r="H41" s="1163">
        <f t="shared" ref="H41:H72" si="3">D41+F41</f>
        <v>0</v>
      </c>
    </row>
    <row r="42" spans="1:8" s="442" customFormat="1" ht="14.1" customHeight="1">
      <c r="A42" s="47" t="s">
        <v>805</v>
      </c>
      <c r="B42" s="48" t="s">
        <v>806</v>
      </c>
      <c r="C42" s="1266"/>
      <c r="D42" s="1164"/>
      <c r="E42" s="232"/>
      <c r="F42" s="232"/>
      <c r="G42" s="1163">
        <f t="shared" si="2"/>
        <v>0</v>
      </c>
      <c r="H42" s="1163">
        <f t="shared" si="3"/>
        <v>0</v>
      </c>
    </row>
    <row r="43" spans="1:8" s="442" customFormat="1" ht="14.1" customHeight="1">
      <c r="A43" s="47" t="s">
        <v>2120</v>
      </c>
      <c r="B43" s="48" t="s">
        <v>2121</v>
      </c>
      <c r="C43" s="1266"/>
      <c r="D43" s="1164"/>
      <c r="E43" s="232"/>
      <c r="F43" s="232"/>
      <c r="G43" s="1163">
        <f t="shared" si="2"/>
        <v>0</v>
      </c>
      <c r="H43" s="1163">
        <f t="shared" si="3"/>
        <v>0</v>
      </c>
    </row>
    <row r="44" spans="1:8" s="442" customFormat="1" ht="14.1" customHeight="1">
      <c r="A44" s="47" t="s">
        <v>2122</v>
      </c>
      <c r="B44" s="48" t="s">
        <v>2123</v>
      </c>
      <c r="C44" s="1266"/>
      <c r="D44" s="1164"/>
      <c r="E44" s="232">
        <v>180</v>
      </c>
      <c r="F44" s="232">
        <v>180</v>
      </c>
      <c r="G44" s="1163">
        <f t="shared" si="2"/>
        <v>180</v>
      </c>
      <c r="H44" s="1163">
        <f t="shared" si="3"/>
        <v>180</v>
      </c>
    </row>
    <row r="45" spans="1:8" s="442" customFormat="1" ht="27" customHeight="1">
      <c r="A45" s="47" t="s">
        <v>2124</v>
      </c>
      <c r="B45" s="48" t="s">
        <v>2125</v>
      </c>
      <c r="C45" s="1266"/>
      <c r="D45" s="1164"/>
      <c r="E45" s="232"/>
      <c r="F45" s="232"/>
      <c r="G45" s="1163">
        <f t="shared" si="2"/>
        <v>0</v>
      </c>
      <c r="H45" s="1163">
        <f t="shared" si="3"/>
        <v>0</v>
      </c>
    </row>
    <row r="46" spans="1:8" s="442" customFormat="1" ht="23.25" customHeight="1">
      <c r="A46" s="47" t="s">
        <v>2126</v>
      </c>
      <c r="B46" s="48" t="s">
        <v>2127</v>
      </c>
      <c r="C46" s="1266"/>
      <c r="D46" s="1164"/>
      <c r="E46" s="232"/>
      <c r="F46" s="232"/>
      <c r="G46" s="1163">
        <f t="shared" si="2"/>
        <v>0</v>
      </c>
      <c r="H46" s="1163">
        <f t="shared" si="3"/>
        <v>0</v>
      </c>
    </row>
    <row r="47" spans="1:8" s="442" customFormat="1" ht="26.25" customHeight="1">
      <c r="A47" s="47" t="s">
        <v>2128</v>
      </c>
      <c r="B47" s="48" t="s">
        <v>2129</v>
      </c>
      <c r="C47" s="1266"/>
      <c r="D47" s="1164"/>
      <c r="E47" s="232"/>
      <c r="F47" s="232"/>
      <c r="G47" s="1163">
        <f t="shared" si="2"/>
        <v>0</v>
      </c>
      <c r="H47" s="1163">
        <f t="shared" si="3"/>
        <v>0</v>
      </c>
    </row>
    <row r="48" spans="1:8" s="442" customFormat="1" ht="14.1" customHeight="1">
      <c r="A48" s="47" t="s">
        <v>2130</v>
      </c>
      <c r="B48" s="48" t="s">
        <v>2131</v>
      </c>
      <c r="C48" s="1266"/>
      <c r="D48" s="1164"/>
      <c r="E48" s="232"/>
      <c r="F48" s="232"/>
      <c r="G48" s="1163">
        <f t="shared" si="2"/>
        <v>0</v>
      </c>
      <c r="H48" s="1163">
        <f t="shared" si="3"/>
        <v>0</v>
      </c>
    </row>
    <row r="49" spans="1:8" s="442" customFormat="1" ht="14.1" customHeight="1">
      <c r="A49" s="47" t="s">
        <v>2132</v>
      </c>
      <c r="B49" s="48" t="s">
        <v>2133</v>
      </c>
      <c r="C49" s="1266"/>
      <c r="D49" s="1164"/>
      <c r="E49" s="232">
        <v>4</v>
      </c>
      <c r="F49" s="232">
        <v>4</v>
      </c>
      <c r="G49" s="1163">
        <f t="shared" si="2"/>
        <v>4</v>
      </c>
      <c r="H49" s="1163">
        <f t="shared" si="3"/>
        <v>4</v>
      </c>
    </row>
    <row r="50" spans="1:8" s="442" customFormat="1" ht="14.1" customHeight="1">
      <c r="A50" s="47" t="s">
        <v>2134</v>
      </c>
      <c r="B50" s="48" t="s">
        <v>2135</v>
      </c>
      <c r="C50" s="1266">
        <v>1</v>
      </c>
      <c r="D50" s="1164">
        <v>1</v>
      </c>
      <c r="E50" s="232"/>
      <c r="F50" s="232"/>
      <c r="G50" s="1163">
        <f t="shared" si="2"/>
        <v>1</v>
      </c>
      <c r="H50" s="1163">
        <f t="shared" si="3"/>
        <v>1</v>
      </c>
    </row>
    <row r="51" spans="1:8" s="442" customFormat="1" ht="14.1" customHeight="1">
      <c r="A51" s="47" t="s">
        <v>5990</v>
      </c>
      <c r="B51" s="412" t="s">
        <v>5991</v>
      </c>
      <c r="C51" s="1266"/>
      <c r="D51" s="1164"/>
      <c r="E51" s="232">
        <v>4</v>
      </c>
      <c r="F51" s="232">
        <v>4</v>
      </c>
      <c r="G51" s="1163">
        <f t="shared" si="2"/>
        <v>4</v>
      </c>
      <c r="H51" s="1163">
        <f t="shared" si="3"/>
        <v>4</v>
      </c>
    </row>
    <row r="52" spans="1:8" s="442" customFormat="1" ht="24" customHeight="1">
      <c r="A52" s="47" t="s">
        <v>2137</v>
      </c>
      <c r="B52" s="329" t="s">
        <v>2138</v>
      </c>
      <c r="C52" s="1266"/>
      <c r="D52" s="1164"/>
      <c r="E52" s="232">
        <v>2</v>
      </c>
      <c r="F52" s="232">
        <v>2</v>
      </c>
      <c r="G52" s="1163">
        <f t="shared" si="2"/>
        <v>2</v>
      </c>
      <c r="H52" s="1163">
        <f t="shared" si="3"/>
        <v>2</v>
      </c>
    </row>
    <row r="53" spans="1:8" s="442" customFormat="1" ht="24" customHeight="1">
      <c r="A53" s="47" t="s">
        <v>2139</v>
      </c>
      <c r="B53" s="329" t="s">
        <v>2140</v>
      </c>
      <c r="C53" s="232"/>
      <c r="D53" s="232"/>
      <c r="E53" s="232"/>
      <c r="F53" s="232"/>
      <c r="G53" s="1163">
        <f t="shared" si="2"/>
        <v>0</v>
      </c>
      <c r="H53" s="1163">
        <f t="shared" si="3"/>
        <v>0</v>
      </c>
    </row>
    <row r="54" spans="1:8" s="442" customFormat="1" ht="24" customHeight="1">
      <c r="A54" s="47" t="s">
        <v>3028</v>
      </c>
      <c r="B54" s="329" t="s">
        <v>3029</v>
      </c>
      <c r="C54" s="232"/>
      <c r="D54" s="232"/>
      <c r="E54" s="232"/>
      <c r="F54" s="232"/>
      <c r="G54" s="1163">
        <f t="shared" si="2"/>
        <v>0</v>
      </c>
      <c r="H54" s="1163">
        <f t="shared" si="3"/>
        <v>0</v>
      </c>
    </row>
    <row r="55" spans="1:8" s="442" customFormat="1" ht="24" customHeight="1">
      <c r="A55" s="47" t="s">
        <v>3030</v>
      </c>
      <c r="B55" s="329" t="s">
        <v>3031</v>
      </c>
      <c r="C55" s="232"/>
      <c r="D55" s="232"/>
      <c r="E55" s="232"/>
      <c r="F55" s="232"/>
      <c r="G55" s="1163">
        <f t="shared" si="2"/>
        <v>0</v>
      </c>
      <c r="H55" s="1163">
        <f t="shared" si="3"/>
        <v>0</v>
      </c>
    </row>
    <row r="56" spans="1:8" s="442" customFormat="1" ht="24" customHeight="1">
      <c r="A56" s="47" t="s">
        <v>3061</v>
      </c>
      <c r="B56" s="329" t="s">
        <v>3062</v>
      </c>
      <c r="C56" s="232"/>
      <c r="D56" s="232"/>
      <c r="E56" s="232"/>
      <c r="F56" s="232"/>
      <c r="G56" s="1163">
        <f t="shared" si="2"/>
        <v>0</v>
      </c>
      <c r="H56" s="1163">
        <f t="shared" si="3"/>
        <v>0</v>
      </c>
    </row>
    <row r="57" spans="1:8" s="442" customFormat="1" ht="24" customHeight="1">
      <c r="A57" s="47" t="s">
        <v>2122</v>
      </c>
      <c r="B57" s="329" t="s">
        <v>2123</v>
      </c>
      <c r="C57" s="232"/>
      <c r="D57" s="232"/>
      <c r="E57" s="232"/>
      <c r="F57" s="232"/>
      <c r="G57" s="1163">
        <f t="shared" si="2"/>
        <v>0</v>
      </c>
      <c r="H57" s="1163">
        <f t="shared" si="3"/>
        <v>0</v>
      </c>
    </row>
    <row r="58" spans="1:8" s="442" customFormat="1" ht="18.75" customHeight="1">
      <c r="A58" s="47" t="s">
        <v>4761</v>
      </c>
      <c r="B58" s="329" t="s">
        <v>4762</v>
      </c>
      <c r="C58" s="232">
        <v>120</v>
      </c>
      <c r="D58" s="232">
        <v>120</v>
      </c>
      <c r="E58" s="232"/>
      <c r="F58" s="232"/>
      <c r="G58" s="1163">
        <f t="shared" si="2"/>
        <v>120</v>
      </c>
      <c r="H58" s="1163">
        <f t="shared" si="3"/>
        <v>120</v>
      </c>
    </row>
    <row r="59" spans="1:8" s="442" customFormat="1" ht="18.75" customHeight="1">
      <c r="A59" s="47" t="s">
        <v>4763</v>
      </c>
      <c r="B59" s="329" t="s">
        <v>4764</v>
      </c>
      <c r="C59" s="232">
        <v>90</v>
      </c>
      <c r="D59" s="232">
        <v>90</v>
      </c>
      <c r="E59" s="232"/>
      <c r="F59" s="232"/>
      <c r="G59" s="1163">
        <f t="shared" si="2"/>
        <v>90</v>
      </c>
      <c r="H59" s="1163">
        <f t="shared" si="3"/>
        <v>90</v>
      </c>
    </row>
    <row r="60" spans="1:8" s="442" customFormat="1" ht="16.5" customHeight="1">
      <c r="A60" s="47" t="s">
        <v>4765</v>
      </c>
      <c r="B60" s="329" t="s">
        <v>4766</v>
      </c>
      <c r="C60" s="232">
        <v>215</v>
      </c>
      <c r="D60" s="232">
        <v>215</v>
      </c>
      <c r="E60" s="232"/>
      <c r="F60" s="232"/>
      <c r="G60" s="1163">
        <f t="shared" si="2"/>
        <v>215</v>
      </c>
      <c r="H60" s="1163">
        <f t="shared" si="3"/>
        <v>215</v>
      </c>
    </row>
    <row r="61" spans="1:8" s="442" customFormat="1" ht="15.75" customHeight="1">
      <c r="A61" s="47" t="s">
        <v>4768</v>
      </c>
      <c r="B61" s="329" t="s">
        <v>4767</v>
      </c>
      <c r="C61" s="232">
        <v>349</v>
      </c>
      <c r="D61" s="232">
        <v>349</v>
      </c>
      <c r="E61" s="232"/>
      <c r="F61" s="232"/>
      <c r="G61" s="1163">
        <f t="shared" si="2"/>
        <v>349</v>
      </c>
      <c r="H61" s="1163">
        <f t="shared" si="3"/>
        <v>349</v>
      </c>
    </row>
    <row r="62" spans="1:8" s="442" customFormat="1" ht="15" customHeight="1">
      <c r="A62" s="47" t="s">
        <v>4769</v>
      </c>
      <c r="B62" s="329" t="s">
        <v>4770</v>
      </c>
      <c r="C62" s="232">
        <v>12</v>
      </c>
      <c r="D62" s="232">
        <v>12</v>
      </c>
      <c r="E62" s="232"/>
      <c r="F62" s="232"/>
      <c r="G62" s="1163">
        <f t="shared" si="2"/>
        <v>12</v>
      </c>
      <c r="H62" s="1163">
        <f t="shared" si="3"/>
        <v>12</v>
      </c>
    </row>
    <row r="63" spans="1:8" s="442" customFormat="1" ht="18.75" customHeight="1">
      <c r="A63" s="47" t="s">
        <v>4772</v>
      </c>
      <c r="B63" s="329" t="s">
        <v>4771</v>
      </c>
      <c r="C63" s="232">
        <v>540</v>
      </c>
      <c r="D63" s="232">
        <v>540</v>
      </c>
      <c r="E63" s="232"/>
      <c r="F63" s="232"/>
      <c r="G63" s="1163">
        <f t="shared" si="2"/>
        <v>540</v>
      </c>
      <c r="H63" s="1163">
        <f t="shared" si="3"/>
        <v>540</v>
      </c>
    </row>
    <row r="64" spans="1:8" s="442" customFormat="1" ht="15" customHeight="1">
      <c r="A64" s="47" t="s">
        <v>4774</v>
      </c>
      <c r="B64" s="329" t="s">
        <v>4773</v>
      </c>
      <c r="C64" s="232">
        <v>138</v>
      </c>
      <c r="D64" s="232">
        <v>138</v>
      </c>
      <c r="E64" s="232"/>
      <c r="F64" s="232"/>
      <c r="G64" s="1163">
        <f t="shared" si="2"/>
        <v>138</v>
      </c>
      <c r="H64" s="1163">
        <f t="shared" si="3"/>
        <v>138</v>
      </c>
    </row>
    <row r="65" spans="1:8" s="442" customFormat="1" ht="16.5" customHeight="1">
      <c r="A65" s="47" t="s">
        <v>4776</v>
      </c>
      <c r="B65" s="329" t="s">
        <v>4775</v>
      </c>
      <c r="C65" s="232">
        <v>217</v>
      </c>
      <c r="D65" s="232">
        <v>217</v>
      </c>
      <c r="E65" s="232"/>
      <c r="F65" s="232"/>
      <c r="G65" s="1163">
        <f t="shared" si="2"/>
        <v>217</v>
      </c>
      <c r="H65" s="1163">
        <f t="shared" si="3"/>
        <v>217</v>
      </c>
    </row>
    <row r="66" spans="1:8" s="442" customFormat="1" ht="16.5" customHeight="1">
      <c r="A66" s="47" t="s">
        <v>4778</v>
      </c>
      <c r="B66" s="329" t="s">
        <v>4777</v>
      </c>
      <c r="C66" s="232">
        <v>270</v>
      </c>
      <c r="D66" s="232">
        <v>270</v>
      </c>
      <c r="E66" s="232"/>
      <c r="F66" s="232"/>
      <c r="G66" s="1163">
        <f t="shared" si="2"/>
        <v>270</v>
      </c>
      <c r="H66" s="1163">
        <f t="shared" si="3"/>
        <v>270</v>
      </c>
    </row>
    <row r="67" spans="1:8" s="442" customFormat="1" ht="17.25" customHeight="1">
      <c r="A67" s="47" t="s">
        <v>4780</v>
      </c>
      <c r="B67" s="329" t="s">
        <v>4779</v>
      </c>
      <c r="C67" s="232">
        <v>14</v>
      </c>
      <c r="D67" s="232">
        <v>14</v>
      </c>
      <c r="E67" s="232"/>
      <c r="F67" s="232"/>
      <c r="G67" s="1163">
        <f t="shared" si="2"/>
        <v>14</v>
      </c>
      <c r="H67" s="1163">
        <f t="shared" si="3"/>
        <v>14</v>
      </c>
    </row>
    <row r="68" spans="1:8" s="442" customFormat="1" ht="17.25" customHeight="1">
      <c r="A68" s="47" t="s">
        <v>4782</v>
      </c>
      <c r="B68" s="329" t="s">
        <v>4781</v>
      </c>
      <c r="C68" s="232">
        <v>279</v>
      </c>
      <c r="D68" s="232">
        <v>279</v>
      </c>
      <c r="E68" s="232"/>
      <c r="F68" s="232"/>
      <c r="G68" s="1163">
        <f t="shared" si="2"/>
        <v>279</v>
      </c>
      <c r="H68" s="1163">
        <f t="shared" si="3"/>
        <v>279</v>
      </c>
    </row>
    <row r="69" spans="1:8" s="442" customFormat="1" ht="17.25" customHeight="1">
      <c r="A69" s="47" t="s">
        <v>4784</v>
      </c>
      <c r="B69" s="329" t="s">
        <v>4783</v>
      </c>
      <c r="C69" s="232">
        <v>53</v>
      </c>
      <c r="D69" s="232">
        <v>53</v>
      </c>
      <c r="E69" s="232"/>
      <c r="F69" s="232"/>
      <c r="G69" s="1163">
        <f t="shared" si="2"/>
        <v>53</v>
      </c>
      <c r="H69" s="1163">
        <f t="shared" si="3"/>
        <v>53</v>
      </c>
    </row>
    <row r="70" spans="1:8" s="442" customFormat="1" ht="17.25" customHeight="1">
      <c r="A70" s="47" t="s">
        <v>4786</v>
      </c>
      <c r="B70" s="329" t="s">
        <v>4785</v>
      </c>
      <c r="C70" s="232">
        <v>622</v>
      </c>
      <c r="D70" s="232">
        <v>622</v>
      </c>
      <c r="E70" s="232"/>
      <c r="F70" s="232"/>
      <c r="G70" s="1163">
        <f t="shared" si="2"/>
        <v>622</v>
      </c>
      <c r="H70" s="1163">
        <f t="shared" si="3"/>
        <v>622</v>
      </c>
    </row>
    <row r="71" spans="1:8" s="442" customFormat="1" ht="17.25" customHeight="1">
      <c r="A71" s="47" t="s">
        <v>4788</v>
      </c>
      <c r="B71" s="329" t="s">
        <v>4787</v>
      </c>
      <c r="C71" s="232">
        <v>346</v>
      </c>
      <c r="D71" s="232">
        <v>346</v>
      </c>
      <c r="E71" s="232"/>
      <c r="F71" s="232"/>
      <c r="G71" s="1163">
        <f t="shared" si="2"/>
        <v>346</v>
      </c>
      <c r="H71" s="1163">
        <f t="shared" si="3"/>
        <v>346</v>
      </c>
    </row>
    <row r="72" spans="1:8" s="442" customFormat="1" ht="17.25" customHeight="1">
      <c r="A72" s="47" t="s">
        <v>4790</v>
      </c>
      <c r="B72" s="329" t="s">
        <v>4789</v>
      </c>
      <c r="C72" s="232">
        <v>51</v>
      </c>
      <c r="D72" s="232">
        <v>51</v>
      </c>
      <c r="E72" s="232"/>
      <c r="F72" s="232"/>
      <c r="G72" s="1163">
        <f t="shared" si="2"/>
        <v>51</v>
      </c>
      <c r="H72" s="1163">
        <f t="shared" si="3"/>
        <v>51</v>
      </c>
    </row>
    <row r="73" spans="1:8" s="442" customFormat="1" ht="17.25" customHeight="1">
      <c r="A73" s="47" t="s">
        <v>4792</v>
      </c>
      <c r="B73" s="329" t="s">
        <v>4791</v>
      </c>
      <c r="C73" s="232">
        <v>3</v>
      </c>
      <c r="D73" s="232">
        <v>3</v>
      </c>
      <c r="E73" s="232"/>
      <c r="F73" s="232"/>
      <c r="G73" s="1163">
        <f t="shared" ref="G73:G104" si="4">C73+E73</f>
        <v>3</v>
      </c>
      <c r="H73" s="1163">
        <f t="shared" ref="H73:H104" si="5">D73+F73</f>
        <v>3</v>
      </c>
    </row>
    <row r="74" spans="1:8" s="442" customFormat="1" ht="17.25" customHeight="1">
      <c r="A74" s="47" t="s">
        <v>4794</v>
      </c>
      <c r="B74" s="329" t="s">
        <v>4793</v>
      </c>
      <c r="C74" s="232"/>
      <c r="D74" s="232"/>
      <c r="E74" s="232"/>
      <c r="F74" s="232"/>
      <c r="G74" s="1163">
        <f t="shared" si="4"/>
        <v>0</v>
      </c>
      <c r="H74" s="1163">
        <f t="shared" si="5"/>
        <v>0</v>
      </c>
    </row>
    <row r="75" spans="1:8" s="442" customFormat="1" ht="17.25" customHeight="1">
      <c r="A75" s="47" t="s">
        <v>4796</v>
      </c>
      <c r="B75" s="329" t="s">
        <v>4795</v>
      </c>
      <c r="C75" s="232">
        <v>653</v>
      </c>
      <c r="D75" s="232">
        <v>653</v>
      </c>
      <c r="E75" s="232"/>
      <c r="F75" s="232"/>
      <c r="G75" s="1163">
        <f t="shared" si="4"/>
        <v>653</v>
      </c>
      <c r="H75" s="1163">
        <f t="shared" si="5"/>
        <v>653</v>
      </c>
    </row>
    <row r="76" spans="1:8" s="442" customFormat="1" ht="17.25" customHeight="1">
      <c r="A76" s="47" t="s">
        <v>4798</v>
      </c>
      <c r="B76" s="329" t="s">
        <v>4797</v>
      </c>
      <c r="C76" s="232">
        <v>181</v>
      </c>
      <c r="D76" s="232">
        <v>181</v>
      </c>
      <c r="E76" s="232"/>
      <c r="F76" s="232"/>
      <c r="G76" s="1163">
        <f t="shared" si="4"/>
        <v>181</v>
      </c>
      <c r="H76" s="1163">
        <f t="shared" si="5"/>
        <v>181</v>
      </c>
    </row>
    <row r="77" spans="1:8" s="442" customFormat="1" ht="17.25" customHeight="1">
      <c r="A77" s="47" t="s">
        <v>4800</v>
      </c>
      <c r="B77" s="329" t="s">
        <v>4799</v>
      </c>
      <c r="C77" s="232">
        <v>958</v>
      </c>
      <c r="D77" s="232">
        <v>958</v>
      </c>
      <c r="E77" s="232"/>
      <c r="F77" s="232"/>
      <c r="G77" s="1163">
        <f t="shared" si="4"/>
        <v>958</v>
      </c>
      <c r="H77" s="1163">
        <f t="shared" si="5"/>
        <v>958</v>
      </c>
    </row>
    <row r="78" spans="1:8" s="442" customFormat="1" ht="17.25" customHeight="1">
      <c r="A78" s="47" t="s">
        <v>4802</v>
      </c>
      <c r="B78" s="329" t="s">
        <v>4801</v>
      </c>
      <c r="C78" s="232">
        <v>5937</v>
      </c>
      <c r="D78" s="232">
        <v>5937</v>
      </c>
      <c r="E78" s="232">
        <v>1</v>
      </c>
      <c r="F78" s="232">
        <v>1</v>
      </c>
      <c r="G78" s="1163">
        <f t="shared" si="4"/>
        <v>5938</v>
      </c>
      <c r="H78" s="1163">
        <f t="shared" si="5"/>
        <v>5938</v>
      </c>
    </row>
    <row r="79" spans="1:8" s="442" customFormat="1" ht="17.25" customHeight="1">
      <c r="A79" s="47" t="s">
        <v>4804</v>
      </c>
      <c r="B79" s="329" t="s">
        <v>4803</v>
      </c>
      <c r="C79" s="232">
        <v>464</v>
      </c>
      <c r="D79" s="232">
        <v>464</v>
      </c>
      <c r="E79" s="232"/>
      <c r="F79" s="232"/>
      <c r="G79" s="1163">
        <f t="shared" si="4"/>
        <v>464</v>
      </c>
      <c r="H79" s="1163">
        <f t="shared" si="5"/>
        <v>464</v>
      </c>
    </row>
    <row r="80" spans="1:8" s="442" customFormat="1" ht="17.25" customHeight="1">
      <c r="A80" s="47" t="s">
        <v>4806</v>
      </c>
      <c r="B80" s="329" t="s">
        <v>4805</v>
      </c>
      <c r="C80" s="232">
        <v>152</v>
      </c>
      <c r="D80" s="232">
        <v>152</v>
      </c>
      <c r="E80" s="232"/>
      <c r="F80" s="232"/>
      <c r="G80" s="1163">
        <f t="shared" si="4"/>
        <v>152</v>
      </c>
      <c r="H80" s="1163">
        <f t="shared" si="5"/>
        <v>152</v>
      </c>
    </row>
    <row r="81" spans="1:8" s="442" customFormat="1" ht="17.25" customHeight="1">
      <c r="A81" s="47" t="s">
        <v>4808</v>
      </c>
      <c r="B81" s="329" t="s">
        <v>4807</v>
      </c>
      <c r="C81" s="232">
        <v>1246</v>
      </c>
      <c r="D81" s="232">
        <v>1246</v>
      </c>
      <c r="E81" s="232">
        <v>1</v>
      </c>
      <c r="F81" s="232">
        <v>1</v>
      </c>
      <c r="G81" s="1163">
        <f t="shared" si="4"/>
        <v>1247</v>
      </c>
      <c r="H81" s="1163">
        <f t="shared" si="5"/>
        <v>1247</v>
      </c>
    </row>
    <row r="82" spans="1:8" s="442" customFormat="1" ht="25.5" customHeight="1">
      <c r="A82" s="47" t="s">
        <v>4810</v>
      </c>
      <c r="B82" s="329" t="s">
        <v>4809</v>
      </c>
      <c r="C82" s="232">
        <v>37</v>
      </c>
      <c r="D82" s="232">
        <v>37</v>
      </c>
      <c r="E82" s="232"/>
      <c r="F82" s="232"/>
      <c r="G82" s="1163">
        <f t="shared" si="4"/>
        <v>37</v>
      </c>
      <c r="H82" s="1163">
        <f t="shared" si="5"/>
        <v>37</v>
      </c>
    </row>
    <row r="83" spans="1:8" s="442" customFormat="1" ht="25.5" customHeight="1">
      <c r="A83" s="47" t="s">
        <v>4811</v>
      </c>
      <c r="B83" s="329" t="s">
        <v>4812</v>
      </c>
      <c r="C83" s="232"/>
      <c r="D83" s="232"/>
      <c r="E83" s="232"/>
      <c r="F83" s="232"/>
      <c r="G83" s="1163">
        <f t="shared" si="4"/>
        <v>0</v>
      </c>
      <c r="H83" s="1163">
        <f t="shared" si="5"/>
        <v>0</v>
      </c>
    </row>
    <row r="84" spans="1:8" s="442" customFormat="1" ht="25.5" customHeight="1">
      <c r="A84" s="47" t="s">
        <v>4813</v>
      </c>
      <c r="B84" s="329" t="s">
        <v>4814</v>
      </c>
      <c r="C84" s="232">
        <v>3</v>
      </c>
      <c r="D84" s="232">
        <v>3</v>
      </c>
      <c r="E84" s="232"/>
      <c r="F84" s="232"/>
      <c r="G84" s="1163">
        <f t="shared" si="4"/>
        <v>3</v>
      </c>
      <c r="H84" s="1163">
        <f t="shared" si="5"/>
        <v>3</v>
      </c>
    </row>
    <row r="85" spans="1:8" s="442" customFormat="1" ht="25.5" customHeight="1">
      <c r="A85" s="47" t="s">
        <v>4815</v>
      </c>
      <c r="B85" s="329" t="s">
        <v>2061</v>
      </c>
      <c r="C85" s="232">
        <v>184</v>
      </c>
      <c r="D85" s="232">
        <v>184</v>
      </c>
      <c r="E85" s="232"/>
      <c r="F85" s="232"/>
      <c r="G85" s="1163">
        <f t="shared" si="4"/>
        <v>184</v>
      </c>
      <c r="H85" s="1163">
        <f t="shared" si="5"/>
        <v>184</v>
      </c>
    </row>
    <row r="86" spans="1:8" s="442" customFormat="1" ht="25.5" customHeight="1">
      <c r="A86" s="47" t="s">
        <v>4816</v>
      </c>
      <c r="B86" s="329" t="s">
        <v>2063</v>
      </c>
      <c r="C86" s="232">
        <v>290</v>
      </c>
      <c r="D86" s="232">
        <v>290</v>
      </c>
      <c r="E86" s="232"/>
      <c r="F86" s="232"/>
      <c r="G86" s="1163">
        <f t="shared" si="4"/>
        <v>290</v>
      </c>
      <c r="H86" s="1163">
        <f t="shared" si="5"/>
        <v>290</v>
      </c>
    </row>
    <row r="87" spans="1:8" s="442" customFormat="1" ht="25.5" customHeight="1">
      <c r="A87" s="47" t="s">
        <v>4817</v>
      </c>
      <c r="B87" s="329" t="s">
        <v>2065</v>
      </c>
      <c r="C87" s="232">
        <v>346</v>
      </c>
      <c r="D87" s="232">
        <v>346</v>
      </c>
      <c r="E87" s="232"/>
      <c r="F87" s="232"/>
      <c r="G87" s="1163">
        <f t="shared" si="4"/>
        <v>346</v>
      </c>
      <c r="H87" s="1163">
        <f t="shared" si="5"/>
        <v>346</v>
      </c>
    </row>
    <row r="88" spans="1:8" s="442" customFormat="1" ht="25.5" customHeight="1">
      <c r="A88" s="47" t="s">
        <v>4818</v>
      </c>
      <c r="B88" s="329" t="s">
        <v>2067</v>
      </c>
      <c r="C88" s="232">
        <v>674</v>
      </c>
      <c r="D88" s="232">
        <v>674</v>
      </c>
      <c r="E88" s="232"/>
      <c r="F88" s="232"/>
      <c r="G88" s="1163">
        <f t="shared" si="4"/>
        <v>674</v>
      </c>
      <c r="H88" s="1163">
        <f t="shared" si="5"/>
        <v>674</v>
      </c>
    </row>
    <row r="89" spans="1:8" s="442" customFormat="1" ht="25.5" customHeight="1">
      <c r="A89" s="47" t="s">
        <v>4819</v>
      </c>
      <c r="B89" s="329" t="s">
        <v>2069</v>
      </c>
      <c r="C89" s="232">
        <v>910</v>
      </c>
      <c r="D89" s="232">
        <v>910</v>
      </c>
      <c r="E89" s="232"/>
      <c r="F89" s="232"/>
      <c r="G89" s="1163">
        <f t="shared" si="4"/>
        <v>910</v>
      </c>
      <c r="H89" s="1163">
        <f t="shared" si="5"/>
        <v>910</v>
      </c>
    </row>
    <row r="90" spans="1:8" s="442" customFormat="1" ht="25.5" customHeight="1">
      <c r="A90" s="47" t="s">
        <v>4820</v>
      </c>
      <c r="B90" s="329" t="s">
        <v>2071</v>
      </c>
      <c r="C90" s="232">
        <v>46</v>
      </c>
      <c r="D90" s="232">
        <v>46</v>
      </c>
      <c r="E90" s="232"/>
      <c r="F90" s="232"/>
      <c r="G90" s="1163">
        <f t="shared" si="4"/>
        <v>46</v>
      </c>
      <c r="H90" s="1163">
        <f t="shared" si="5"/>
        <v>46</v>
      </c>
    </row>
    <row r="91" spans="1:8" s="442" customFormat="1" ht="25.5" customHeight="1">
      <c r="A91" s="47" t="s">
        <v>4821</v>
      </c>
      <c r="B91" s="329" t="s">
        <v>4822</v>
      </c>
      <c r="C91" s="232">
        <v>1086</v>
      </c>
      <c r="D91" s="232">
        <v>1086</v>
      </c>
      <c r="E91" s="232"/>
      <c r="F91" s="232"/>
      <c r="G91" s="1163">
        <f t="shared" si="4"/>
        <v>1086</v>
      </c>
      <c r="H91" s="1163">
        <f t="shared" si="5"/>
        <v>1086</v>
      </c>
    </row>
    <row r="92" spans="1:8" s="442" customFormat="1" ht="25.5" customHeight="1">
      <c r="A92" s="47" t="s">
        <v>4823</v>
      </c>
      <c r="B92" s="329" t="s">
        <v>2075</v>
      </c>
      <c r="C92" s="232">
        <v>357</v>
      </c>
      <c r="D92" s="232">
        <v>357</v>
      </c>
      <c r="E92" s="232"/>
      <c r="F92" s="232"/>
      <c r="G92" s="1163">
        <f t="shared" si="4"/>
        <v>357</v>
      </c>
      <c r="H92" s="1163">
        <f t="shared" si="5"/>
        <v>357</v>
      </c>
    </row>
    <row r="93" spans="1:8" s="442" customFormat="1" ht="25.5" customHeight="1">
      <c r="A93" s="47" t="s">
        <v>4824</v>
      </c>
      <c r="B93" s="329" t="s">
        <v>2077</v>
      </c>
      <c r="C93" s="232">
        <v>671</v>
      </c>
      <c r="D93" s="232">
        <v>671</v>
      </c>
      <c r="E93" s="232"/>
      <c r="F93" s="232"/>
      <c r="G93" s="1163">
        <f t="shared" si="4"/>
        <v>671</v>
      </c>
      <c r="H93" s="1163">
        <f t="shared" si="5"/>
        <v>671</v>
      </c>
    </row>
    <row r="94" spans="1:8" s="442" customFormat="1" ht="25.5" customHeight="1">
      <c r="A94" s="47" t="s">
        <v>4825</v>
      </c>
      <c r="B94" s="329" t="s">
        <v>2079</v>
      </c>
      <c r="C94" s="232">
        <v>749</v>
      </c>
      <c r="D94" s="232">
        <v>749</v>
      </c>
      <c r="E94" s="232"/>
      <c r="F94" s="232"/>
      <c r="G94" s="1163">
        <f t="shared" si="4"/>
        <v>749</v>
      </c>
      <c r="H94" s="1163">
        <f t="shared" si="5"/>
        <v>749</v>
      </c>
    </row>
    <row r="95" spans="1:8" s="442" customFormat="1" ht="25.5" customHeight="1">
      <c r="A95" s="47" t="s">
        <v>4826</v>
      </c>
      <c r="B95" s="329" t="s">
        <v>2081</v>
      </c>
      <c r="C95" s="232">
        <v>35</v>
      </c>
      <c r="D95" s="232">
        <v>35</v>
      </c>
      <c r="E95" s="232"/>
      <c r="F95" s="232"/>
      <c r="G95" s="1163">
        <f t="shared" si="4"/>
        <v>35</v>
      </c>
      <c r="H95" s="1163">
        <f t="shared" si="5"/>
        <v>35</v>
      </c>
    </row>
    <row r="96" spans="1:8" s="442" customFormat="1" ht="25.5" customHeight="1">
      <c r="A96" s="47" t="s">
        <v>4827</v>
      </c>
      <c r="B96" s="329" t="s">
        <v>2083</v>
      </c>
      <c r="C96" s="232">
        <v>637</v>
      </c>
      <c r="D96" s="232">
        <v>637</v>
      </c>
      <c r="E96" s="232"/>
      <c r="F96" s="232"/>
      <c r="G96" s="1163">
        <f t="shared" si="4"/>
        <v>637</v>
      </c>
      <c r="H96" s="1163">
        <f t="shared" si="5"/>
        <v>637</v>
      </c>
    </row>
    <row r="97" spans="1:8" s="442" customFormat="1" ht="25.5" customHeight="1">
      <c r="A97" s="47" t="s">
        <v>4828</v>
      </c>
      <c r="B97" s="329" t="s">
        <v>2085</v>
      </c>
      <c r="C97" s="232">
        <v>88</v>
      </c>
      <c r="D97" s="232">
        <v>88</v>
      </c>
      <c r="E97" s="232"/>
      <c r="F97" s="232"/>
      <c r="G97" s="1163">
        <f t="shared" si="4"/>
        <v>88</v>
      </c>
      <c r="H97" s="1163">
        <f t="shared" si="5"/>
        <v>88</v>
      </c>
    </row>
    <row r="98" spans="1:8" s="442" customFormat="1" ht="25.5" customHeight="1">
      <c r="A98" s="47" t="s">
        <v>4829</v>
      </c>
      <c r="B98" s="329" t="s">
        <v>2087</v>
      </c>
      <c r="C98" s="232">
        <v>1080</v>
      </c>
      <c r="D98" s="232">
        <v>1080</v>
      </c>
      <c r="E98" s="232"/>
      <c r="F98" s="232"/>
      <c r="G98" s="1163">
        <f t="shared" si="4"/>
        <v>1080</v>
      </c>
      <c r="H98" s="1163">
        <f t="shared" si="5"/>
        <v>1080</v>
      </c>
    </row>
    <row r="99" spans="1:8" s="442" customFormat="1" ht="25.5" customHeight="1">
      <c r="A99" s="47" t="s">
        <v>4830</v>
      </c>
      <c r="B99" s="329" t="s">
        <v>2089</v>
      </c>
      <c r="C99" s="232">
        <v>424</v>
      </c>
      <c r="D99" s="232">
        <v>424</v>
      </c>
      <c r="E99" s="232"/>
      <c r="F99" s="232"/>
      <c r="G99" s="1163">
        <f t="shared" si="4"/>
        <v>424</v>
      </c>
      <c r="H99" s="1163">
        <f t="shared" si="5"/>
        <v>424</v>
      </c>
    </row>
    <row r="100" spans="1:8" s="442" customFormat="1" ht="25.5" customHeight="1">
      <c r="A100" s="47" t="s">
        <v>4831</v>
      </c>
      <c r="B100" s="329" t="s">
        <v>2091</v>
      </c>
      <c r="C100" s="232">
        <v>113</v>
      </c>
      <c r="D100" s="232">
        <v>113</v>
      </c>
      <c r="E100" s="232"/>
      <c r="F100" s="232"/>
      <c r="G100" s="1163">
        <f t="shared" si="4"/>
        <v>113</v>
      </c>
      <c r="H100" s="1163">
        <f t="shared" si="5"/>
        <v>113</v>
      </c>
    </row>
    <row r="101" spans="1:8" s="442" customFormat="1" ht="25.5" customHeight="1">
      <c r="A101" s="47" t="s">
        <v>4832</v>
      </c>
      <c r="B101" s="329" t="s">
        <v>2093</v>
      </c>
      <c r="C101" s="232">
        <v>8</v>
      </c>
      <c r="D101" s="232">
        <v>8</v>
      </c>
      <c r="E101" s="232"/>
      <c r="F101" s="232"/>
      <c r="G101" s="1163">
        <f t="shared" si="4"/>
        <v>8</v>
      </c>
      <c r="H101" s="1163">
        <f t="shared" si="5"/>
        <v>8</v>
      </c>
    </row>
    <row r="102" spans="1:8" s="442" customFormat="1" ht="25.5" customHeight="1">
      <c r="A102" s="47" t="s">
        <v>4833</v>
      </c>
      <c r="B102" s="329" t="s">
        <v>2095</v>
      </c>
      <c r="C102" s="232">
        <v>13</v>
      </c>
      <c r="D102" s="232">
        <v>13</v>
      </c>
      <c r="E102" s="232"/>
      <c r="F102" s="232"/>
      <c r="G102" s="1163">
        <f t="shared" si="4"/>
        <v>13</v>
      </c>
      <c r="H102" s="1163">
        <f t="shared" si="5"/>
        <v>13</v>
      </c>
    </row>
    <row r="103" spans="1:8" s="442" customFormat="1" ht="25.5" customHeight="1">
      <c r="A103" s="47" t="s">
        <v>4834</v>
      </c>
      <c r="B103" s="329" t="s">
        <v>2097</v>
      </c>
      <c r="C103" s="232">
        <v>82</v>
      </c>
      <c r="D103" s="232">
        <v>82</v>
      </c>
      <c r="E103" s="232"/>
      <c r="F103" s="232"/>
      <c r="G103" s="1163">
        <f t="shared" si="4"/>
        <v>82</v>
      </c>
      <c r="H103" s="1163">
        <f t="shared" si="5"/>
        <v>82</v>
      </c>
    </row>
    <row r="104" spans="1:8" s="442" customFormat="1" ht="25.5" customHeight="1">
      <c r="A104" s="47" t="s">
        <v>4835</v>
      </c>
      <c r="B104" s="329" t="s">
        <v>4836</v>
      </c>
      <c r="C104" s="232"/>
      <c r="D104" s="232"/>
      <c r="E104" s="232"/>
      <c r="F104" s="232"/>
      <c r="G104" s="1163">
        <f t="shared" si="4"/>
        <v>0</v>
      </c>
      <c r="H104" s="1163">
        <f t="shared" si="5"/>
        <v>0</v>
      </c>
    </row>
    <row r="105" spans="1:8" s="442" customFormat="1" ht="25.5" customHeight="1">
      <c r="A105" s="47" t="s">
        <v>4837</v>
      </c>
      <c r="B105" s="329" t="s">
        <v>4838</v>
      </c>
      <c r="C105" s="232">
        <v>4</v>
      </c>
      <c r="D105" s="232">
        <v>4</v>
      </c>
      <c r="E105" s="232"/>
      <c r="F105" s="232"/>
      <c r="G105" s="1163">
        <f t="shared" ref="G105:G137" si="6">C105+E105</f>
        <v>4</v>
      </c>
      <c r="H105" s="1163">
        <f t="shared" ref="H105:H137" si="7">D105+F105</f>
        <v>4</v>
      </c>
    </row>
    <row r="106" spans="1:8" s="442" customFormat="1" ht="25.5" customHeight="1">
      <c r="A106" s="47" t="s">
        <v>4839</v>
      </c>
      <c r="B106" s="329" t="s">
        <v>4840</v>
      </c>
      <c r="C106" s="232">
        <v>727</v>
      </c>
      <c r="D106" s="232">
        <v>727</v>
      </c>
      <c r="E106" s="232"/>
      <c r="F106" s="232"/>
      <c r="G106" s="1163">
        <f t="shared" si="6"/>
        <v>727</v>
      </c>
      <c r="H106" s="1163">
        <f t="shared" si="7"/>
        <v>727</v>
      </c>
    </row>
    <row r="107" spans="1:8" s="442" customFormat="1" ht="25.5" customHeight="1">
      <c r="A107" s="47" t="s">
        <v>4841</v>
      </c>
      <c r="B107" s="329" t="s">
        <v>4842</v>
      </c>
      <c r="C107" s="232">
        <v>228</v>
      </c>
      <c r="D107" s="232">
        <v>228</v>
      </c>
      <c r="E107" s="232"/>
      <c r="F107" s="232"/>
      <c r="G107" s="1163">
        <f t="shared" si="6"/>
        <v>228</v>
      </c>
      <c r="H107" s="1163">
        <f t="shared" si="7"/>
        <v>228</v>
      </c>
    </row>
    <row r="108" spans="1:8" s="442" customFormat="1" ht="25.5" customHeight="1">
      <c r="A108" s="47" t="s">
        <v>4843</v>
      </c>
      <c r="B108" s="329" t="s">
        <v>4844</v>
      </c>
      <c r="C108" s="232">
        <v>1246</v>
      </c>
      <c r="D108" s="232">
        <v>1246</v>
      </c>
      <c r="E108" s="232"/>
      <c r="F108" s="232"/>
      <c r="G108" s="1163">
        <f t="shared" si="6"/>
        <v>1246</v>
      </c>
      <c r="H108" s="1163">
        <f t="shared" si="7"/>
        <v>1246</v>
      </c>
    </row>
    <row r="109" spans="1:8" s="442" customFormat="1" ht="25.5" customHeight="1">
      <c r="A109" s="47" t="s">
        <v>4845</v>
      </c>
      <c r="B109" s="329" t="s">
        <v>4846</v>
      </c>
      <c r="C109" s="232">
        <v>6480</v>
      </c>
      <c r="D109" s="232">
        <v>6480</v>
      </c>
      <c r="E109" s="232">
        <v>1</v>
      </c>
      <c r="F109" s="232">
        <v>1</v>
      </c>
      <c r="G109" s="1163">
        <f t="shared" si="6"/>
        <v>6481</v>
      </c>
      <c r="H109" s="1163">
        <f t="shared" si="7"/>
        <v>6481</v>
      </c>
    </row>
    <row r="110" spans="1:8" s="442" customFormat="1" ht="25.5" customHeight="1">
      <c r="A110" s="47" t="s">
        <v>4847</v>
      </c>
      <c r="B110" s="329" t="s">
        <v>4848</v>
      </c>
      <c r="C110" s="232"/>
      <c r="D110" s="232"/>
      <c r="E110" s="232"/>
      <c r="F110" s="232"/>
      <c r="G110" s="1163">
        <f t="shared" si="6"/>
        <v>0</v>
      </c>
      <c r="H110" s="1163">
        <f t="shared" si="7"/>
        <v>0</v>
      </c>
    </row>
    <row r="111" spans="1:8" s="442" customFormat="1" ht="25.5" customHeight="1">
      <c r="A111" s="47" t="s">
        <v>4849</v>
      </c>
      <c r="B111" s="329" t="s">
        <v>4850</v>
      </c>
      <c r="C111" s="232">
        <v>24</v>
      </c>
      <c r="D111" s="232">
        <v>24</v>
      </c>
      <c r="E111" s="232"/>
      <c r="F111" s="232"/>
      <c r="G111" s="1163">
        <f t="shared" si="6"/>
        <v>24</v>
      </c>
      <c r="H111" s="1163">
        <f t="shared" si="7"/>
        <v>24</v>
      </c>
    </row>
    <row r="112" spans="1:8" s="442" customFormat="1" ht="25.5" customHeight="1">
      <c r="A112" s="47" t="s">
        <v>4851</v>
      </c>
      <c r="B112" s="329" t="s">
        <v>4852</v>
      </c>
      <c r="C112" s="232">
        <v>9</v>
      </c>
      <c r="D112" s="232">
        <v>9</v>
      </c>
      <c r="E112" s="232"/>
      <c r="F112" s="232"/>
      <c r="G112" s="1163">
        <f t="shared" si="6"/>
        <v>9</v>
      </c>
      <c r="H112" s="1163">
        <f t="shared" si="7"/>
        <v>9</v>
      </c>
    </row>
    <row r="113" spans="1:8" s="442" customFormat="1" ht="25.5" customHeight="1">
      <c r="A113" s="47" t="s">
        <v>4853</v>
      </c>
      <c r="B113" s="329" t="s">
        <v>4854</v>
      </c>
      <c r="C113" s="232">
        <v>538</v>
      </c>
      <c r="D113" s="232">
        <v>538</v>
      </c>
      <c r="E113" s="232"/>
      <c r="F113" s="232"/>
      <c r="G113" s="1163">
        <f t="shared" si="6"/>
        <v>538</v>
      </c>
      <c r="H113" s="1163">
        <f t="shared" si="7"/>
        <v>538</v>
      </c>
    </row>
    <row r="114" spans="1:8" s="442" customFormat="1" ht="25.5" customHeight="1">
      <c r="A114" s="47" t="s">
        <v>4855</v>
      </c>
      <c r="B114" s="329" t="s">
        <v>4856</v>
      </c>
      <c r="C114" s="232">
        <v>225</v>
      </c>
      <c r="D114" s="232">
        <v>225</v>
      </c>
      <c r="E114" s="232"/>
      <c r="F114" s="232"/>
      <c r="G114" s="1163">
        <f t="shared" si="6"/>
        <v>225</v>
      </c>
      <c r="H114" s="1163">
        <f t="shared" si="7"/>
        <v>225</v>
      </c>
    </row>
    <row r="115" spans="1:8" s="442" customFormat="1" ht="25.5" customHeight="1">
      <c r="A115" s="47" t="s">
        <v>4857</v>
      </c>
      <c r="B115" s="329" t="s">
        <v>2123</v>
      </c>
      <c r="C115" s="232">
        <v>1458</v>
      </c>
      <c r="D115" s="232">
        <v>1458</v>
      </c>
      <c r="E115" s="232">
        <v>1</v>
      </c>
      <c r="F115" s="232">
        <v>1</v>
      </c>
      <c r="G115" s="1163">
        <f t="shared" si="6"/>
        <v>1459</v>
      </c>
      <c r="H115" s="1163">
        <f t="shared" si="7"/>
        <v>1459</v>
      </c>
    </row>
    <row r="116" spans="1:8" s="442" customFormat="1" ht="23.25" customHeight="1">
      <c r="A116" s="47" t="s">
        <v>4858</v>
      </c>
      <c r="B116" s="329" t="s">
        <v>4859</v>
      </c>
      <c r="C116" s="232">
        <v>41</v>
      </c>
      <c r="D116" s="232">
        <v>41</v>
      </c>
      <c r="E116" s="232"/>
      <c r="F116" s="232"/>
      <c r="G116" s="1163">
        <f t="shared" si="6"/>
        <v>41</v>
      </c>
      <c r="H116" s="1163">
        <f t="shared" si="7"/>
        <v>41</v>
      </c>
    </row>
    <row r="117" spans="1:8" s="442" customFormat="1" ht="23.25" customHeight="1">
      <c r="A117" s="47" t="s">
        <v>5011</v>
      </c>
      <c r="B117" s="329" t="s">
        <v>5012</v>
      </c>
      <c r="C117" s="232">
        <v>76</v>
      </c>
      <c r="D117" s="232">
        <v>76</v>
      </c>
      <c r="E117" s="232"/>
      <c r="F117" s="232"/>
      <c r="G117" s="1163">
        <f t="shared" si="6"/>
        <v>76</v>
      </c>
      <c r="H117" s="1163">
        <f t="shared" si="7"/>
        <v>76</v>
      </c>
    </row>
    <row r="118" spans="1:8" s="442" customFormat="1" ht="23.25" customHeight="1">
      <c r="A118" s="47" t="s">
        <v>5011</v>
      </c>
      <c r="B118" s="329" t="s">
        <v>5013</v>
      </c>
      <c r="C118" s="232"/>
      <c r="D118" s="232"/>
      <c r="E118" s="232"/>
      <c r="F118" s="232"/>
      <c r="G118" s="1163">
        <f t="shared" si="6"/>
        <v>0</v>
      </c>
      <c r="H118" s="1163">
        <f t="shared" si="7"/>
        <v>0</v>
      </c>
    </row>
    <row r="119" spans="1:8" s="442" customFormat="1" ht="23.25" customHeight="1">
      <c r="A119" s="47" t="s">
        <v>4790</v>
      </c>
      <c r="B119" s="329" t="s">
        <v>5014</v>
      </c>
      <c r="C119" s="232"/>
      <c r="D119" s="232"/>
      <c r="E119" s="232"/>
      <c r="F119" s="232"/>
      <c r="G119" s="1163">
        <f t="shared" si="6"/>
        <v>0</v>
      </c>
      <c r="H119" s="1163">
        <f t="shared" si="7"/>
        <v>0</v>
      </c>
    </row>
    <row r="120" spans="1:8" s="442" customFormat="1" ht="23.25" customHeight="1">
      <c r="A120" s="47" t="s">
        <v>5015</v>
      </c>
      <c r="B120" s="329" t="s">
        <v>5016</v>
      </c>
      <c r="C120" s="232">
        <v>7</v>
      </c>
      <c r="D120" s="232">
        <v>7</v>
      </c>
      <c r="E120" s="232"/>
      <c r="F120" s="232"/>
      <c r="G120" s="1163">
        <f t="shared" si="6"/>
        <v>7</v>
      </c>
      <c r="H120" s="1163">
        <f t="shared" si="7"/>
        <v>7</v>
      </c>
    </row>
    <row r="121" spans="1:8" s="442" customFormat="1" ht="23.25" customHeight="1">
      <c r="A121" s="47" t="s">
        <v>5017</v>
      </c>
      <c r="B121" s="329" t="s">
        <v>5018</v>
      </c>
      <c r="C121" s="232">
        <v>35</v>
      </c>
      <c r="D121" s="232">
        <v>35</v>
      </c>
      <c r="E121" s="232"/>
      <c r="F121" s="232"/>
      <c r="G121" s="1163">
        <f t="shared" si="6"/>
        <v>35</v>
      </c>
      <c r="H121" s="1163">
        <f t="shared" si="7"/>
        <v>35</v>
      </c>
    </row>
    <row r="122" spans="1:8" s="442" customFormat="1" ht="23.25" customHeight="1">
      <c r="A122" s="47" t="s">
        <v>5019</v>
      </c>
      <c r="B122" s="329" t="s">
        <v>5020</v>
      </c>
      <c r="C122" s="232">
        <v>19</v>
      </c>
      <c r="D122" s="232">
        <v>19</v>
      </c>
      <c r="E122" s="232"/>
      <c r="F122" s="232"/>
      <c r="G122" s="1163">
        <f t="shared" si="6"/>
        <v>19</v>
      </c>
      <c r="H122" s="1163">
        <f t="shared" si="7"/>
        <v>19</v>
      </c>
    </row>
    <row r="123" spans="1:8" s="442" customFormat="1" ht="23.25" customHeight="1">
      <c r="A123" s="47" t="s">
        <v>5022</v>
      </c>
      <c r="B123" s="329" t="s">
        <v>4814</v>
      </c>
      <c r="C123" s="232">
        <v>13</v>
      </c>
      <c r="D123" s="232">
        <v>13</v>
      </c>
      <c r="E123" s="232">
        <v>2</v>
      </c>
      <c r="F123" s="232">
        <v>2</v>
      </c>
      <c r="G123" s="1163">
        <f t="shared" si="6"/>
        <v>15</v>
      </c>
      <c r="H123" s="1163">
        <f t="shared" si="7"/>
        <v>15</v>
      </c>
    </row>
    <row r="124" spans="1:8" s="442" customFormat="1" ht="23.25" customHeight="1">
      <c r="A124" s="47" t="s">
        <v>6668</v>
      </c>
      <c r="B124" s="329" t="s">
        <v>5013</v>
      </c>
      <c r="C124" s="232"/>
      <c r="D124" s="232"/>
      <c r="E124" s="232"/>
      <c r="F124" s="232"/>
      <c r="G124" s="1163">
        <f t="shared" si="6"/>
        <v>0</v>
      </c>
      <c r="H124" s="1163">
        <f t="shared" si="7"/>
        <v>0</v>
      </c>
    </row>
    <row r="125" spans="1:8" s="442" customFormat="1" ht="23.25" customHeight="1">
      <c r="A125" s="47" t="s">
        <v>6669</v>
      </c>
      <c r="B125" s="329" t="s">
        <v>6670</v>
      </c>
      <c r="C125" s="232">
        <v>2</v>
      </c>
      <c r="D125" s="232">
        <v>2</v>
      </c>
      <c r="E125" s="232"/>
      <c r="F125" s="232"/>
      <c r="G125" s="1163">
        <f t="shared" si="6"/>
        <v>2</v>
      </c>
      <c r="H125" s="1163">
        <f t="shared" si="7"/>
        <v>2</v>
      </c>
    </row>
    <row r="126" spans="1:8" s="442" customFormat="1" ht="23.25" customHeight="1">
      <c r="A126" s="47" t="s">
        <v>6671</v>
      </c>
      <c r="B126" s="329" t="s">
        <v>6672</v>
      </c>
      <c r="C126" s="232"/>
      <c r="D126" s="232"/>
      <c r="E126" s="232"/>
      <c r="F126" s="232"/>
      <c r="G126" s="1163">
        <f t="shared" si="6"/>
        <v>0</v>
      </c>
      <c r="H126" s="1163">
        <f t="shared" si="7"/>
        <v>0</v>
      </c>
    </row>
    <row r="127" spans="1:8" s="442" customFormat="1" ht="23.25" customHeight="1">
      <c r="A127" s="47" t="s">
        <v>6673</v>
      </c>
      <c r="B127" s="329" t="s">
        <v>4812</v>
      </c>
      <c r="C127" s="232"/>
      <c r="D127" s="232"/>
      <c r="E127" s="232"/>
      <c r="F127" s="232"/>
      <c r="G127" s="1163">
        <f t="shared" si="6"/>
        <v>0</v>
      </c>
      <c r="H127" s="1163">
        <f t="shared" si="7"/>
        <v>0</v>
      </c>
    </row>
    <row r="128" spans="1:8" s="442" customFormat="1" ht="23.25" customHeight="1">
      <c r="A128" s="47" t="s">
        <v>6985</v>
      </c>
      <c r="B128" s="329" t="s">
        <v>6986</v>
      </c>
      <c r="C128" s="232">
        <v>6</v>
      </c>
      <c r="D128" s="232">
        <v>6</v>
      </c>
      <c r="E128" s="232"/>
      <c r="F128" s="232"/>
      <c r="G128" s="1163">
        <f t="shared" si="6"/>
        <v>6</v>
      </c>
      <c r="H128" s="1163">
        <f t="shared" si="7"/>
        <v>6</v>
      </c>
    </row>
    <row r="129" spans="1:10" s="442" customFormat="1" ht="23.25" customHeight="1">
      <c r="A129" s="47" t="s">
        <v>4804</v>
      </c>
      <c r="B129" s="329" t="s">
        <v>6987</v>
      </c>
      <c r="C129" s="232"/>
      <c r="D129" s="232"/>
      <c r="E129" s="232"/>
      <c r="F129" s="232"/>
      <c r="G129" s="1163">
        <f t="shared" si="6"/>
        <v>0</v>
      </c>
      <c r="H129" s="1163">
        <f t="shared" si="7"/>
        <v>0</v>
      </c>
    </row>
    <row r="130" spans="1:10" s="442" customFormat="1" ht="23.25" customHeight="1">
      <c r="A130" s="462" t="s">
        <v>6988</v>
      </c>
      <c r="B130" s="329" t="s">
        <v>6989</v>
      </c>
      <c r="C130" s="232">
        <v>2</v>
      </c>
      <c r="D130" s="232">
        <v>2</v>
      </c>
      <c r="E130" s="232"/>
      <c r="F130" s="232"/>
      <c r="G130" s="1163">
        <f t="shared" si="6"/>
        <v>2</v>
      </c>
      <c r="H130" s="1163">
        <f t="shared" si="7"/>
        <v>2</v>
      </c>
    </row>
    <row r="131" spans="1:10" s="442" customFormat="1" ht="23.25" customHeight="1">
      <c r="A131" s="462" t="s">
        <v>7102</v>
      </c>
      <c r="B131" s="329" t="s">
        <v>7103</v>
      </c>
      <c r="C131" s="232">
        <v>1</v>
      </c>
      <c r="D131" s="232">
        <v>1</v>
      </c>
      <c r="E131" s="232"/>
      <c r="F131" s="232"/>
      <c r="G131" s="1163">
        <f t="shared" si="6"/>
        <v>1</v>
      </c>
      <c r="H131" s="1163">
        <f t="shared" si="7"/>
        <v>1</v>
      </c>
    </row>
    <row r="132" spans="1:10" s="442" customFormat="1" ht="23.25" customHeight="1">
      <c r="A132" s="462" t="s">
        <v>7104</v>
      </c>
      <c r="B132" s="329" t="s">
        <v>804</v>
      </c>
      <c r="C132" s="232">
        <v>2</v>
      </c>
      <c r="D132" s="232">
        <v>2</v>
      </c>
      <c r="E132" s="232"/>
      <c r="F132" s="232"/>
      <c r="G132" s="1163">
        <f t="shared" si="6"/>
        <v>2</v>
      </c>
      <c r="H132" s="1163">
        <f t="shared" si="7"/>
        <v>2</v>
      </c>
    </row>
    <row r="133" spans="1:10" s="442" customFormat="1" ht="23.25" customHeight="1">
      <c r="A133" s="462" t="s">
        <v>7108</v>
      </c>
      <c r="B133" s="329" t="s">
        <v>7109</v>
      </c>
      <c r="C133" s="232"/>
      <c r="D133" s="232"/>
      <c r="E133" s="232">
        <v>1</v>
      </c>
      <c r="F133" s="232">
        <v>1</v>
      </c>
      <c r="G133" s="1163">
        <f t="shared" si="6"/>
        <v>1</v>
      </c>
      <c r="H133" s="1163">
        <f t="shared" si="7"/>
        <v>1</v>
      </c>
    </row>
    <row r="134" spans="1:10" s="442" customFormat="1" ht="23.25" customHeight="1">
      <c r="A134" s="462" t="s">
        <v>7611</v>
      </c>
      <c r="B134" s="329" t="s">
        <v>7612</v>
      </c>
      <c r="C134" s="232">
        <v>17</v>
      </c>
      <c r="D134" s="232">
        <v>400</v>
      </c>
      <c r="E134" s="232"/>
      <c r="F134" s="232"/>
      <c r="G134" s="1163">
        <f t="shared" si="6"/>
        <v>17</v>
      </c>
      <c r="H134" s="1163">
        <f t="shared" si="7"/>
        <v>400</v>
      </c>
    </row>
    <row r="135" spans="1:10" s="442" customFormat="1" ht="23.25" customHeight="1">
      <c r="A135" s="462" t="s">
        <v>7660</v>
      </c>
      <c r="B135" s="329" t="s">
        <v>7661</v>
      </c>
      <c r="C135" s="232">
        <v>11</v>
      </c>
      <c r="D135" s="232">
        <v>400</v>
      </c>
      <c r="E135" s="232"/>
      <c r="F135" s="232">
        <v>100</v>
      </c>
      <c r="G135" s="1163">
        <f t="shared" si="6"/>
        <v>11</v>
      </c>
      <c r="H135" s="1163">
        <f t="shared" si="7"/>
        <v>500</v>
      </c>
    </row>
    <row r="136" spans="1:10" s="442" customFormat="1" ht="23.25" customHeight="1">
      <c r="A136" s="462" t="s">
        <v>2134</v>
      </c>
      <c r="B136" s="329" t="s">
        <v>7612</v>
      </c>
      <c r="C136" s="232"/>
      <c r="D136" s="232"/>
      <c r="E136" s="232"/>
      <c r="F136" s="232">
        <v>100</v>
      </c>
      <c r="G136" s="1163">
        <f t="shared" si="6"/>
        <v>0</v>
      </c>
      <c r="H136" s="1163">
        <f t="shared" si="7"/>
        <v>100</v>
      </c>
    </row>
    <row r="137" spans="1:10" s="442" customFormat="1" ht="24.75" customHeight="1">
      <c r="A137" s="462"/>
      <c r="B137" s="329"/>
      <c r="C137" s="232"/>
      <c r="D137" s="232"/>
      <c r="E137" s="232"/>
      <c r="F137" s="232"/>
      <c r="G137" s="1163">
        <f t="shared" si="6"/>
        <v>0</v>
      </c>
      <c r="H137" s="1163">
        <f t="shared" si="7"/>
        <v>0</v>
      </c>
    </row>
    <row r="138" spans="1:10" s="442" customFormat="1" ht="14.1" customHeight="1">
      <c r="A138" s="453" t="s">
        <v>2141</v>
      </c>
      <c r="B138" s="338"/>
      <c r="C138" s="1178"/>
      <c r="D138" s="1178"/>
      <c r="E138" s="1178"/>
      <c r="F138" s="1178"/>
      <c r="G138" s="1178"/>
      <c r="H138" s="1179"/>
      <c r="J138" s="442" t="s">
        <v>5979</v>
      </c>
    </row>
    <row r="139" spans="1:10" s="442" customFormat="1" ht="14.1" customHeight="1">
      <c r="A139" s="453" t="s">
        <v>2142</v>
      </c>
      <c r="B139" s="454"/>
      <c r="C139" s="455">
        <v>375</v>
      </c>
      <c r="D139" s="455">
        <v>375</v>
      </c>
      <c r="E139" s="455">
        <v>177</v>
      </c>
      <c r="F139" s="455">
        <v>177</v>
      </c>
      <c r="G139" s="382">
        <f t="shared" ref="G139:G170" si="8">C139+E139</f>
        <v>552</v>
      </c>
      <c r="H139" s="1163">
        <f t="shared" ref="H139:H170" si="9">D139+F139</f>
        <v>552</v>
      </c>
    </row>
    <row r="140" spans="1:10" s="442" customFormat="1" ht="14.1" customHeight="1">
      <c r="A140" s="456" t="s">
        <v>2143</v>
      </c>
      <c r="B140" s="457"/>
      <c r="C140" s="452">
        <f>SUM(C141:C203)</f>
        <v>500</v>
      </c>
      <c r="D140" s="452">
        <f>SUM(D141:D203)</f>
        <v>500</v>
      </c>
      <c r="E140" s="452">
        <f>SUM(E141:E203)</f>
        <v>236</v>
      </c>
      <c r="F140" s="452">
        <f>SUM(F141:F203)</f>
        <v>235</v>
      </c>
      <c r="G140" s="1163">
        <f t="shared" si="8"/>
        <v>736</v>
      </c>
      <c r="H140" s="1163">
        <f t="shared" si="9"/>
        <v>735</v>
      </c>
    </row>
    <row r="141" spans="1:10" s="442" customFormat="1" ht="22.5" customHeight="1">
      <c r="A141" s="50" t="s">
        <v>3882</v>
      </c>
      <c r="B141" s="329" t="s">
        <v>2136</v>
      </c>
      <c r="C141" s="1266">
        <v>49</v>
      </c>
      <c r="D141" s="1164">
        <v>49</v>
      </c>
      <c r="E141" s="232">
        <v>42</v>
      </c>
      <c r="F141" s="232">
        <v>42</v>
      </c>
      <c r="G141" s="1163">
        <f t="shared" si="8"/>
        <v>91</v>
      </c>
      <c r="H141" s="1163">
        <f t="shared" si="9"/>
        <v>91</v>
      </c>
    </row>
    <row r="142" spans="1:10" s="442" customFormat="1" ht="14.1" customHeight="1">
      <c r="A142" s="47" t="s">
        <v>2144</v>
      </c>
      <c r="B142" s="329" t="s">
        <v>2145</v>
      </c>
      <c r="C142" s="1266"/>
      <c r="D142" s="1164"/>
      <c r="E142" s="232">
        <v>1</v>
      </c>
      <c r="F142" s="232">
        <v>0</v>
      </c>
      <c r="G142" s="1163">
        <f t="shared" si="8"/>
        <v>1</v>
      </c>
      <c r="H142" s="1163">
        <f t="shared" si="9"/>
        <v>0</v>
      </c>
    </row>
    <row r="143" spans="1:10" s="442" customFormat="1" ht="14.1" customHeight="1">
      <c r="A143" s="47" t="s">
        <v>4465</v>
      </c>
      <c r="B143" s="329" t="s">
        <v>4466</v>
      </c>
      <c r="C143" s="1266"/>
      <c r="D143" s="1164"/>
      <c r="E143" s="232"/>
      <c r="F143" s="232"/>
      <c r="G143" s="1163">
        <f t="shared" si="8"/>
        <v>0</v>
      </c>
      <c r="H143" s="1163">
        <f t="shared" si="9"/>
        <v>0</v>
      </c>
    </row>
    <row r="144" spans="1:10" s="442" customFormat="1" ht="14.1" customHeight="1">
      <c r="A144" s="47" t="s">
        <v>3845</v>
      </c>
      <c r="B144" s="329" t="s">
        <v>2146</v>
      </c>
      <c r="C144" s="1266"/>
      <c r="D144" s="1164"/>
      <c r="E144" s="232"/>
      <c r="F144" s="232"/>
      <c r="G144" s="1163">
        <f t="shared" si="8"/>
        <v>0</v>
      </c>
      <c r="H144" s="1163">
        <f t="shared" si="9"/>
        <v>0</v>
      </c>
    </row>
    <row r="145" spans="1:8" s="442" customFormat="1" ht="14.1" customHeight="1">
      <c r="A145" s="47" t="s">
        <v>3978</v>
      </c>
      <c r="B145" s="329" t="s">
        <v>2147</v>
      </c>
      <c r="C145" s="1266">
        <v>1</v>
      </c>
      <c r="D145" s="1164">
        <v>1</v>
      </c>
      <c r="E145" s="232">
        <v>1</v>
      </c>
      <c r="F145" s="232">
        <v>1</v>
      </c>
      <c r="G145" s="1163">
        <f t="shared" si="8"/>
        <v>2</v>
      </c>
      <c r="H145" s="1163">
        <f t="shared" si="9"/>
        <v>2</v>
      </c>
    </row>
    <row r="146" spans="1:8" s="442" customFormat="1" ht="14.1" customHeight="1">
      <c r="A146" s="47" t="s">
        <v>824</v>
      </c>
      <c r="B146" s="329" t="s">
        <v>2148</v>
      </c>
      <c r="C146" s="1266">
        <v>17</v>
      </c>
      <c r="D146" s="1164">
        <v>17</v>
      </c>
      <c r="E146" s="232">
        <v>19</v>
      </c>
      <c r="F146" s="232">
        <v>19</v>
      </c>
      <c r="G146" s="1163">
        <f t="shared" si="8"/>
        <v>36</v>
      </c>
      <c r="H146" s="1163">
        <f t="shared" si="9"/>
        <v>36</v>
      </c>
    </row>
    <row r="147" spans="1:8" s="442" customFormat="1" ht="23.25" customHeight="1">
      <c r="A147" s="47" t="s">
        <v>1589</v>
      </c>
      <c r="B147" s="329" t="s">
        <v>2149</v>
      </c>
      <c r="C147" s="1266">
        <v>61</v>
      </c>
      <c r="D147" s="1164">
        <v>61</v>
      </c>
      <c r="E147" s="232"/>
      <c r="F147" s="232"/>
      <c r="G147" s="1163">
        <f t="shared" si="8"/>
        <v>61</v>
      </c>
      <c r="H147" s="1163">
        <f t="shared" si="9"/>
        <v>61</v>
      </c>
    </row>
    <row r="148" spans="1:8" s="442" customFormat="1" ht="14.1" customHeight="1">
      <c r="A148" s="47" t="s">
        <v>3919</v>
      </c>
      <c r="B148" s="329" t="s">
        <v>589</v>
      </c>
      <c r="C148" s="1266"/>
      <c r="D148" s="1164"/>
      <c r="E148" s="232"/>
      <c r="F148" s="232"/>
      <c r="G148" s="1163">
        <f t="shared" si="8"/>
        <v>0</v>
      </c>
      <c r="H148" s="1163">
        <f t="shared" si="9"/>
        <v>0</v>
      </c>
    </row>
    <row r="149" spans="1:8" s="442" customFormat="1" ht="28.5" customHeight="1">
      <c r="A149" s="47" t="s">
        <v>2712</v>
      </c>
      <c r="B149" s="329" t="s">
        <v>2150</v>
      </c>
      <c r="C149" s="1266">
        <v>2</v>
      </c>
      <c r="D149" s="1164">
        <v>2</v>
      </c>
      <c r="E149" s="232"/>
      <c r="F149" s="232"/>
      <c r="G149" s="1163">
        <f t="shared" si="8"/>
        <v>2</v>
      </c>
      <c r="H149" s="1163">
        <f t="shared" si="9"/>
        <v>2</v>
      </c>
    </row>
    <row r="150" spans="1:8" s="442" customFormat="1" ht="28.5" customHeight="1">
      <c r="A150" s="50" t="s">
        <v>2716</v>
      </c>
      <c r="B150" s="458" t="s">
        <v>2717</v>
      </c>
      <c r="C150" s="1266"/>
      <c r="D150" s="1164"/>
      <c r="E150" s="232">
        <v>1</v>
      </c>
      <c r="F150" s="232">
        <v>1</v>
      </c>
      <c r="G150" s="1163">
        <f t="shared" si="8"/>
        <v>1</v>
      </c>
      <c r="H150" s="1163">
        <f t="shared" si="9"/>
        <v>1</v>
      </c>
    </row>
    <row r="151" spans="1:8" s="442" customFormat="1" ht="19.5" customHeight="1">
      <c r="A151" s="50" t="s">
        <v>2718</v>
      </c>
      <c r="B151" s="458" t="s">
        <v>2719</v>
      </c>
      <c r="C151" s="1266">
        <v>119</v>
      </c>
      <c r="D151" s="1164">
        <v>119</v>
      </c>
      <c r="E151" s="232">
        <v>26</v>
      </c>
      <c r="F151" s="232">
        <v>26</v>
      </c>
      <c r="G151" s="1163">
        <f t="shared" si="8"/>
        <v>145</v>
      </c>
      <c r="H151" s="1163">
        <f t="shared" si="9"/>
        <v>145</v>
      </c>
    </row>
    <row r="152" spans="1:8" s="442" customFormat="1" ht="14.1" customHeight="1">
      <c r="A152" s="47" t="s">
        <v>2151</v>
      </c>
      <c r="B152" s="329" t="s">
        <v>2152</v>
      </c>
      <c r="C152" s="1266">
        <v>7</v>
      </c>
      <c r="D152" s="1164">
        <v>7</v>
      </c>
      <c r="E152" s="232"/>
      <c r="F152" s="232"/>
      <c r="G152" s="1163">
        <f t="shared" si="8"/>
        <v>7</v>
      </c>
      <c r="H152" s="1163">
        <f t="shared" si="9"/>
        <v>7</v>
      </c>
    </row>
    <row r="153" spans="1:8" s="442" customFormat="1" ht="14.1" customHeight="1">
      <c r="A153" s="459" t="s">
        <v>2697</v>
      </c>
      <c r="B153" s="460" t="s">
        <v>2153</v>
      </c>
      <c r="C153" s="461">
        <v>172</v>
      </c>
      <c r="D153" s="461">
        <v>172</v>
      </c>
      <c r="E153" s="461">
        <v>97</v>
      </c>
      <c r="F153" s="461">
        <v>97</v>
      </c>
      <c r="G153" s="1163">
        <f t="shared" si="8"/>
        <v>269</v>
      </c>
      <c r="H153" s="1163">
        <f t="shared" si="9"/>
        <v>269</v>
      </c>
    </row>
    <row r="154" spans="1:8" s="442" customFormat="1" ht="14.1" customHeight="1">
      <c r="A154" s="459">
        <v>241021</v>
      </c>
      <c r="B154" s="460" t="s">
        <v>2154</v>
      </c>
      <c r="C154" s="461"/>
      <c r="D154" s="461"/>
      <c r="E154" s="461"/>
      <c r="F154" s="461"/>
      <c r="G154" s="1163">
        <f t="shared" si="8"/>
        <v>0</v>
      </c>
      <c r="H154" s="1163">
        <f t="shared" si="9"/>
        <v>0</v>
      </c>
    </row>
    <row r="155" spans="1:8" s="442" customFormat="1" ht="14.1" customHeight="1">
      <c r="A155" s="459" t="s">
        <v>2155</v>
      </c>
      <c r="B155" s="460" t="s">
        <v>2156</v>
      </c>
      <c r="C155" s="232"/>
      <c r="D155" s="232"/>
      <c r="E155" s="461">
        <v>1</v>
      </c>
      <c r="F155" s="461">
        <v>1</v>
      </c>
      <c r="G155" s="1163">
        <f t="shared" si="8"/>
        <v>1</v>
      </c>
      <c r="H155" s="1163">
        <f t="shared" si="9"/>
        <v>1</v>
      </c>
    </row>
    <row r="156" spans="1:8" s="442" customFormat="1" ht="14.1" customHeight="1">
      <c r="A156" s="459" t="s">
        <v>2157</v>
      </c>
      <c r="B156" s="460" t="s">
        <v>2158</v>
      </c>
      <c r="C156" s="232">
        <v>5</v>
      </c>
      <c r="D156" s="232">
        <v>5</v>
      </c>
      <c r="E156" s="232">
        <v>8</v>
      </c>
      <c r="F156" s="232">
        <v>8</v>
      </c>
      <c r="G156" s="1163">
        <f t="shared" si="8"/>
        <v>13</v>
      </c>
      <c r="H156" s="1163">
        <f t="shared" si="9"/>
        <v>13</v>
      </c>
    </row>
    <row r="157" spans="1:8" s="442" customFormat="1" ht="14.1" customHeight="1">
      <c r="A157" s="247" t="s">
        <v>1304</v>
      </c>
      <c r="B157" s="247" t="s">
        <v>1305</v>
      </c>
      <c r="C157" s="232">
        <v>1</v>
      </c>
      <c r="D157" s="232">
        <v>1</v>
      </c>
      <c r="E157" s="461">
        <v>1</v>
      </c>
      <c r="F157" s="461">
        <v>1</v>
      </c>
      <c r="G157" s="1163">
        <f t="shared" si="8"/>
        <v>2</v>
      </c>
      <c r="H157" s="1163">
        <f t="shared" si="9"/>
        <v>2</v>
      </c>
    </row>
    <row r="158" spans="1:8" s="442" customFormat="1" ht="14.1" customHeight="1">
      <c r="A158" s="459" t="s">
        <v>826</v>
      </c>
      <c r="B158" s="460" t="s">
        <v>827</v>
      </c>
      <c r="C158" s="232">
        <v>5</v>
      </c>
      <c r="D158" s="232">
        <v>5</v>
      </c>
      <c r="E158" s="461">
        <v>2</v>
      </c>
      <c r="F158" s="461">
        <v>2</v>
      </c>
      <c r="G158" s="1163">
        <f t="shared" si="8"/>
        <v>7</v>
      </c>
      <c r="H158" s="1163">
        <f t="shared" si="9"/>
        <v>7</v>
      </c>
    </row>
    <row r="159" spans="1:8" s="442" customFormat="1" ht="14.1" customHeight="1">
      <c r="A159" s="459" t="s">
        <v>3483</v>
      </c>
      <c r="B159" s="460" t="s">
        <v>2159</v>
      </c>
      <c r="C159" s="232">
        <v>2</v>
      </c>
      <c r="D159" s="232">
        <v>2</v>
      </c>
      <c r="E159" s="461">
        <v>2</v>
      </c>
      <c r="F159" s="461">
        <v>2</v>
      </c>
      <c r="G159" s="1163">
        <f t="shared" si="8"/>
        <v>4</v>
      </c>
      <c r="H159" s="1163">
        <f t="shared" si="9"/>
        <v>4</v>
      </c>
    </row>
    <row r="160" spans="1:8" s="442" customFormat="1" ht="14.1" customHeight="1">
      <c r="A160" s="462" t="s">
        <v>1027</v>
      </c>
      <c r="B160" s="460" t="s">
        <v>1028</v>
      </c>
      <c r="C160" s="232"/>
      <c r="D160" s="232"/>
      <c r="E160" s="461"/>
      <c r="F160" s="461"/>
      <c r="G160" s="1163">
        <f t="shared" si="8"/>
        <v>0</v>
      </c>
      <c r="H160" s="1163">
        <f t="shared" si="9"/>
        <v>0</v>
      </c>
    </row>
    <row r="161" spans="1:8" s="442" customFormat="1" ht="14.1" customHeight="1">
      <c r="A161" s="462" t="s">
        <v>1405</v>
      </c>
      <c r="B161" s="460" t="s">
        <v>1406</v>
      </c>
      <c r="C161" s="232">
        <v>4</v>
      </c>
      <c r="D161" s="232">
        <v>4</v>
      </c>
      <c r="E161" s="461"/>
      <c r="F161" s="461"/>
      <c r="G161" s="1163">
        <f t="shared" si="8"/>
        <v>4</v>
      </c>
      <c r="H161" s="1163">
        <f t="shared" si="9"/>
        <v>4</v>
      </c>
    </row>
    <row r="162" spans="1:8" s="442" customFormat="1" ht="14.1" customHeight="1">
      <c r="A162" s="446" t="s">
        <v>4457</v>
      </c>
      <c r="B162" s="463" t="s">
        <v>4458</v>
      </c>
      <c r="C162" s="461"/>
      <c r="D162" s="461"/>
      <c r="E162" s="461"/>
      <c r="F162" s="461"/>
      <c r="G162" s="1163">
        <f t="shared" si="8"/>
        <v>0</v>
      </c>
      <c r="H162" s="1163">
        <f t="shared" si="9"/>
        <v>0</v>
      </c>
    </row>
    <row r="163" spans="1:8" s="442" customFormat="1" ht="14.1" customHeight="1">
      <c r="A163" s="446" t="s">
        <v>3885</v>
      </c>
      <c r="B163" s="463" t="s">
        <v>265</v>
      </c>
      <c r="C163" s="461">
        <v>1</v>
      </c>
      <c r="D163" s="461">
        <v>1</v>
      </c>
      <c r="E163" s="461"/>
      <c r="F163" s="461"/>
      <c r="G163" s="1163">
        <f t="shared" si="8"/>
        <v>1</v>
      </c>
      <c r="H163" s="1163">
        <f t="shared" si="9"/>
        <v>1</v>
      </c>
    </row>
    <row r="164" spans="1:8" s="442" customFormat="1" ht="14.1" customHeight="1">
      <c r="A164" s="446" t="s">
        <v>266</v>
      </c>
      <c r="B164" s="463" t="s">
        <v>267</v>
      </c>
      <c r="C164" s="461"/>
      <c r="D164" s="461"/>
      <c r="E164" s="461">
        <v>12</v>
      </c>
      <c r="F164" s="461">
        <v>12</v>
      </c>
      <c r="G164" s="1163">
        <f t="shared" si="8"/>
        <v>12</v>
      </c>
      <c r="H164" s="1163">
        <f t="shared" si="9"/>
        <v>12</v>
      </c>
    </row>
    <row r="165" spans="1:8" s="442" customFormat="1" ht="13.5" customHeight="1">
      <c r="A165" s="446" t="s">
        <v>1587</v>
      </c>
      <c r="B165" s="463" t="s">
        <v>268</v>
      </c>
      <c r="C165" s="461">
        <v>14</v>
      </c>
      <c r="D165" s="461">
        <v>14</v>
      </c>
      <c r="E165" s="461">
        <v>2</v>
      </c>
      <c r="F165" s="461">
        <v>2</v>
      </c>
      <c r="G165" s="1163">
        <f t="shared" si="8"/>
        <v>16</v>
      </c>
      <c r="H165" s="1163">
        <f t="shared" si="9"/>
        <v>16</v>
      </c>
    </row>
    <row r="166" spans="1:8" s="442" customFormat="1" ht="14.1" customHeight="1">
      <c r="A166" s="446" t="s">
        <v>1270</v>
      </c>
      <c r="B166" s="463" t="s">
        <v>1271</v>
      </c>
      <c r="C166" s="461"/>
      <c r="D166" s="461"/>
      <c r="E166" s="461"/>
      <c r="F166" s="461"/>
      <c r="G166" s="1163">
        <f t="shared" si="8"/>
        <v>0</v>
      </c>
      <c r="H166" s="1163">
        <f t="shared" si="9"/>
        <v>0</v>
      </c>
    </row>
    <row r="167" spans="1:8" s="442" customFormat="1" ht="14.1" customHeight="1">
      <c r="A167" s="446" t="s">
        <v>269</v>
      </c>
      <c r="B167" s="463" t="s">
        <v>270</v>
      </c>
      <c r="C167" s="461"/>
      <c r="D167" s="461"/>
      <c r="E167" s="461"/>
      <c r="F167" s="461"/>
      <c r="G167" s="1163">
        <f t="shared" si="8"/>
        <v>0</v>
      </c>
      <c r="H167" s="1163">
        <f t="shared" si="9"/>
        <v>0</v>
      </c>
    </row>
    <row r="168" spans="1:8" s="442" customFormat="1" ht="14.1" customHeight="1">
      <c r="A168" s="459" t="s">
        <v>272</v>
      </c>
      <c r="B168" s="463" t="s">
        <v>273</v>
      </c>
      <c r="C168" s="461"/>
      <c r="D168" s="461"/>
      <c r="E168" s="461">
        <v>1</v>
      </c>
      <c r="F168" s="461">
        <v>1</v>
      </c>
      <c r="G168" s="1163">
        <f t="shared" si="8"/>
        <v>1</v>
      </c>
      <c r="H168" s="1163">
        <f t="shared" si="9"/>
        <v>1</v>
      </c>
    </row>
    <row r="169" spans="1:8" s="442" customFormat="1" ht="16.5" customHeight="1">
      <c r="A169" s="459" t="s">
        <v>823</v>
      </c>
      <c r="B169" s="1129" t="s">
        <v>274</v>
      </c>
      <c r="C169" s="461"/>
      <c r="D169" s="461"/>
      <c r="E169" s="461"/>
      <c r="F169" s="461"/>
      <c r="G169" s="1163">
        <f t="shared" si="8"/>
        <v>0</v>
      </c>
      <c r="H169" s="1163">
        <f t="shared" si="9"/>
        <v>0</v>
      </c>
    </row>
    <row r="170" spans="1:8" s="442" customFormat="1" ht="14.1" customHeight="1">
      <c r="A170" s="459" t="s">
        <v>276</v>
      </c>
      <c r="B170" s="1162" t="s">
        <v>275</v>
      </c>
      <c r="C170" s="461"/>
      <c r="D170" s="461"/>
      <c r="E170" s="461"/>
      <c r="F170" s="461"/>
      <c r="G170" s="1163">
        <f t="shared" si="8"/>
        <v>0</v>
      </c>
      <c r="H170" s="1163">
        <f t="shared" si="9"/>
        <v>0</v>
      </c>
    </row>
    <row r="171" spans="1:8" s="442" customFormat="1" ht="14.1" customHeight="1">
      <c r="A171" s="459" t="s">
        <v>3032</v>
      </c>
      <c r="B171" s="463" t="s">
        <v>3033</v>
      </c>
      <c r="C171" s="461"/>
      <c r="D171" s="461"/>
      <c r="E171" s="461"/>
      <c r="F171" s="461"/>
      <c r="G171" s="1163">
        <f t="shared" ref="G171:G203" si="10">C171+E171</f>
        <v>0</v>
      </c>
      <c r="H171" s="1163">
        <f t="shared" ref="H171:H203" si="11">D171+F171</f>
        <v>0</v>
      </c>
    </row>
    <row r="172" spans="1:8" s="442" customFormat="1" ht="14.1" customHeight="1">
      <c r="A172" s="459" t="s">
        <v>3846</v>
      </c>
      <c r="B172" s="463" t="s">
        <v>3163</v>
      </c>
      <c r="C172" s="461"/>
      <c r="D172" s="461"/>
      <c r="E172" s="461"/>
      <c r="F172" s="461"/>
      <c r="G172" s="1163">
        <f t="shared" si="10"/>
        <v>0</v>
      </c>
      <c r="H172" s="1163">
        <f t="shared" si="11"/>
        <v>0</v>
      </c>
    </row>
    <row r="173" spans="1:8" s="442" customFormat="1" ht="14.1" customHeight="1">
      <c r="A173" s="459" t="s">
        <v>3847</v>
      </c>
      <c r="B173" s="463" t="s">
        <v>3848</v>
      </c>
      <c r="C173" s="461"/>
      <c r="D173" s="461"/>
      <c r="E173" s="461"/>
      <c r="F173" s="461"/>
      <c r="G173" s="1163">
        <f t="shared" si="10"/>
        <v>0</v>
      </c>
      <c r="H173" s="1163">
        <f t="shared" si="11"/>
        <v>0</v>
      </c>
    </row>
    <row r="174" spans="1:8" s="442" customFormat="1" ht="27" customHeight="1">
      <c r="A174" s="47" t="s">
        <v>3882</v>
      </c>
      <c r="B174" s="329" t="s">
        <v>3034</v>
      </c>
      <c r="C174" s="461"/>
      <c r="D174" s="461"/>
      <c r="E174" s="461"/>
      <c r="F174" s="461"/>
      <c r="G174" s="1163">
        <f t="shared" si="10"/>
        <v>0</v>
      </c>
      <c r="H174" s="1163">
        <f t="shared" si="11"/>
        <v>0</v>
      </c>
    </row>
    <row r="175" spans="1:8" s="442" customFormat="1" ht="14.25" customHeight="1">
      <c r="A175" s="50" t="s">
        <v>3035</v>
      </c>
      <c r="B175" s="339" t="s">
        <v>3036</v>
      </c>
      <c r="C175" s="461"/>
      <c r="D175" s="461"/>
      <c r="E175" s="461">
        <v>2</v>
      </c>
      <c r="F175" s="461">
        <v>2</v>
      </c>
      <c r="G175" s="1163">
        <f t="shared" si="10"/>
        <v>2</v>
      </c>
      <c r="H175" s="1163">
        <f t="shared" si="11"/>
        <v>2</v>
      </c>
    </row>
    <row r="176" spans="1:8" s="442" customFormat="1" ht="13.5" customHeight="1">
      <c r="A176" s="50" t="s">
        <v>3037</v>
      </c>
      <c r="B176" s="339" t="s">
        <v>3038</v>
      </c>
      <c r="C176" s="461">
        <v>1</v>
      </c>
      <c r="D176" s="461">
        <v>1</v>
      </c>
      <c r="E176" s="461"/>
      <c r="F176" s="461"/>
      <c r="G176" s="1163">
        <f t="shared" si="10"/>
        <v>1</v>
      </c>
      <c r="H176" s="1163">
        <f t="shared" si="11"/>
        <v>1</v>
      </c>
    </row>
    <row r="177" spans="1:8" s="442" customFormat="1" ht="16.5" customHeight="1">
      <c r="A177" s="50" t="s">
        <v>3042</v>
      </c>
      <c r="B177" s="339" t="s">
        <v>3043</v>
      </c>
      <c r="C177" s="461">
        <v>3</v>
      </c>
      <c r="D177" s="461">
        <v>3</v>
      </c>
      <c r="E177" s="461"/>
      <c r="F177" s="461"/>
      <c r="G177" s="1163">
        <f t="shared" si="10"/>
        <v>3</v>
      </c>
      <c r="H177" s="1163">
        <f t="shared" si="11"/>
        <v>3</v>
      </c>
    </row>
    <row r="178" spans="1:8" s="442" customFormat="1" ht="21.75" customHeight="1">
      <c r="A178" s="50" t="s">
        <v>4413</v>
      </c>
      <c r="B178" s="339" t="s">
        <v>3044</v>
      </c>
      <c r="C178" s="461"/>
      <c r="D178" s="461"/>
      <c r="E178" s="461">
        <v>1</v>
      </c>
      <c r="F178" s="461">
        <v>1</v>
      </c>
      <c r="G178" s="1163">
        <f t="shared" si="10"/>
        <v>1</v>
      </c>
      <c r="H178" s="1163">
        <f t="shared" si="11"/>
        <v>1</v>
      </c>
    </row>
    <row r="179" spans="1:8" s="442" customFormat="1" ht="27" customHeight="1">
      <c r="A179" s="50" t="s">
        <v>4535</v>
      </c>
      <c r="B179" s="339" t="s">
        <v>1156</v>
      </c>
      <c r="C179" s="461">
        <v>4</v>
      </c>
      <c r="D179" s="461">
        <v>4</v>
      </c>
      <c r="E179" s="461"/>
      <c r="F179" s="461"/>
      <c r="G179" s="1163">
        <f t="shared" si="10"/>
        <v>4</v>
      </c>
      <c r="H179" s="1163">
        <f t="shared" si="11"/>
        <v>4</v>
      </c>
    </row>
    <row r="180" spans="1:8" s="442" customFormat="1" ht="15" customHeight="1">
      <c r="A180" s="462" t="s">
        <v>3063</v>
      </c>
      <c r="B180" s="464" t="s">
        <v>3039</v>
      </c>
      <c r="C180" s="461">
        <v>1</v>
      </c>
      <c r="D180" s="461">
        <v>1</v>
      </c>
      <c r="E180" s="461"/>
      <c r="F180" s="461"/>
      <c r="G180" s="1163">
        <f t="shared" si="10"/>
        <v>1</v>
      </c>
      <c r="H180" s="1163">
        <f t="shared" si="11"/>
        <v>1</v>
      </c>
    </row>
    <row r="181" spans="1:8" s="442" customFormat="1" ht="15" customHeight="1">
      <c r="A181" s="462" t="s">
        <v>63</v>
      </c>
      <c r="B181" s="460" t="s">
        <v>706</v>
      </c>
      <c r="C181" s="461">
        <v>8</v>
      </c>
      <c r="D181" s="461">
        <v>8</v>
      </c>
      <c r="E181" s="461">
        <v>5</v>
      </c>
      <c r="F181" s="461">
        <v>5</v>
      </c>
      <c r="G181" s="1163">
        <f t="shared" si="10"/>
        <v>13</v>
      </c>
      <c r="H181" s="1163">
        <f t="shared" si="11"/>
        <v>13</v>
      </c>
    </row>
    <row r="182" spans="1:8" s="442" customFormat="1" ht="15" customHeight="1">
      <c r="A182" s="47" t="s">
        <v>271</v>
      </c>
      <c r="B182" s="460" t="s">
        <v>1553</v>
      </c>
      <c r="C182" s="461"/>
      <c r="D182" s="461"/>
      <c r="E182" s="461"/>
      <c r="F182" s="461"/>
      <c r="G182" s="1163">
        <f t="shared" si="10"/>
        <v>0</v>
      </c>
      <c r="H182" s="1163">
        <f t="shared" si="11"/>
        <v>0</v>
      </c>
    </row>
    <row r="183" spans="1:8" s="442" customFormat="1" ht="15" customHeight="1">
      <c r="A183" s="50" t="s">
        <v>4704</v>
      </c>
      <c r="B183" s="460" t="s">
        <v>4705</v>
      </c>
      <c r="C183" s="461"/>
      <c r="D183" s="461"/>
      <c r="E183" s="461"/>
      <c r="F183" s="461"/>
      <c r="G183" s="1163">
        <f t="shared" si="10"/>
        <v>0</v>
      </c>
      <c r="H183" s="1163">
        <f t="shared" si="11"/>
        <v>0</v>
      </c>
    </row>
    <row r="184" spans="1:8" s="442" customFormat="1" ht="15" customHeight="1">
      <c r="A184" s="50" t="s">
        <v>4424</v>
      </c>
      <c r="B184" s="460" t="s">
        <v>4710</v>
      </c>
      <c r="C184" s="461">
        <v>1</v>
      </c>
      <c r="D184" s="461">
        <v>1</v>
      </c>
      <c r="E184" s="461"/>
      <c r="F184" s="461"/>
      <c r="G184" s="1163">
        <f t="shared" si="10"/>
        <v>1</v>
      </c>
      <c r="H184" s="1163">
        <f t="shared" si="11"/>
        <v>1</v>
      </c>
    </row>
    <row r="185" spans="1:8" s="442" customFormat="1" ht="15" customHeight="1">
      <c r="A185" s="462" t="s">
        <v>4713</v>
      </c>
      <c r="B185" s="460" t="s">
        <v>4714</v>
      </c>
      <c r="C185" s="461"/>
      <c r="D185" s="461"/>
      <c r="E185" s="461"/>
      <c r="F185" s="461"/>
      <c r="G185" s="1163">
        <f t="shared" si="10"/>
        <v>0</v>
      </c>
      <c r="H185" s="1163">
        <f t="shared" si="11"/>
        <v>0</v>
      </c>
    </row>
    <row r="186" spans="1:8" s="442" customFormat="1" ht="15" customHeight="1">
      <c r="A186" s="50" t="s">
        <v>3976</v>
      </c>
      <c r="B186" s="460" t="s">
        <v>3899</v>
      </c>
      <c r="C186" s="461">
        <v>5</v>
      </c>
      <c r="D186" s="461">
        <v>5</v>
      </c>
      <c r="E186" s="461">
        <v>1</v>
      </c>
      <c r="F186" s="461">
        <v>1</v>
      </c>
      <c r="G186" s="1163">
        <f t="shared" si="10"/>
        <v>6</v>
      </c>
      <c r="H186" s="1163">
        <f t="shared" si="11"/>
        <v>6</v>
      </c>
    </row>
    <row r="187" spans="1:8" s="442" customFormat="1" ht="15" customHeight="1">
      <c r="A187" s="50" t="s">
        <v>4715</v>
      </c>
      <c r="B187" s="460" t="s">
        <v>4716</v>
      </c>
      <c r="C187" s="461"/>
      <c r="D187" s="461"/>
      <c r="E187" s="461"/>
      <c r="F187" s="461"/>
      <c r="G187" s="1163">
        <f t="shared" si="10"/>
        <v>0</v>
      </c>
      <c r="H187" s="1163">
        <f t="shared" si="11"/>
        <v>0</v>
      </c>
    </row>
    <row r="188" spans="1:8" s="442" customFormat="1" ht="15" customHeight="1">
      <c r="A188" s="50" t="s">
        <v>4717</v>
      </c>
      <c r="B188" s="460" t="s">
        <v>4718</v>
      </c>
      <c r="C188" s="461">
        <v>2</v>
      </c>
      <c r="D188" s="461">
        <v>2</v>
      </c>
      <c r="E188" s="461"/>
      <c r="F188" s="461"/>
      <c r="G188" s="1163">
        <f t="shared" si="10"/>
        <v>2</v>
      </c>
      <c r="H188" s="1163">
        <f t="shared" si="11"/>
        <v>2</v>
      </c>
    </row>
    <row r="189" spans="1:8" s="442" customFormat="1" ht="15" customHeight="1">
      <c r="A189" s="50" t="s">
        <v>4719</v>
      </c>
      <c r="B189" s="460" t="s">
        <v>4720</v>
      </c>
      <c r="C189" s="461">
        <v>2</v>
      </c>
      <c r="D189" s="461">
        <v>2</v>
      </c>
      <c r="E189" s="461"/>
      <c r="F189" s="461"/>
      <c r="G189" s="1163">
        <f t="shared" si="10"/>
        <v>2</v>
      </c>
      <c r="H189" s="1163">
        <f t="shared" si="11"/>
        <v>2</v>
      </c>
    </row>
    <row r="190" spans="1:8" s="442" customFormat="1" ht="15" customHeight="1">
      <c r="A190" s="50" t="s">
        <v>2632</v>
      </c>
      <c r="B190" s="460" t="s">
        <v>4721</v>
      </c>
      <c r="C190" s="461">
        <v>1</v>
      </c>
      <c r="D190" s="461">
        <v>1</v>
      </c>
      <c r="E190" s="461">
        <v>1</v>
      </c>
      <c r="F190" s="461">
        <v>1</v>
      </c>
      <c r="G190" s="1163">
        <f t="shared" si="10"/>
        <v>2</v>
      </c>
      <c r="H190" s="1163">
        <f t="shared" si="11"/>
        <v>2</v>
      </c>
    </row>
    <row r="191" spans="1:8" s="442" customFormat="1" ht="27.75" customHeight="1">
      <c r="A191" s="50" t="s">
        <v>4999</v>
      </c>
      <c r="B191" s="708" t="s">
        <v>5021</v>
      </c>
      <c r="C191" s="461"/>
      <c r="D191" s="461"/>
      <c r="E191" s="461"/>
      <c r="F191" s="461"/>
      <c r="G191" s="1163">
        <f t="shared" si="10"/>
        <v>0</v>
      </c>
      <c r="H191" s="1163">
        <f t="shared" si="11"/>
        <v>0</v>
      </c>
    </row>
    <row r="192" spans="1:8" s="442" customFormat="1" ht="27.75" customHeight="1">
      <c r="A192" s="50" t="s">
        <v>6674</v>
      </c>
      <c r="B192" s="708" t="s">
        <v>6675</v>
      </c>
      <c r="C192" s="461"/>
      <c r="D192" s="461"/>
      <c r="E192" s="461"/>
      <c r="F192" s="461"/>
      <c r="G192" s="1163">
        <f t="shared" si="10"/>
        <v>0</v>
      </c>
      <c r="H192" s="1163">
        <f t="shared" si="11"/>
        <v>0</v>
      </c>
    </row>
    <row r="193" spans="1:8" s="442" customFormat="1" ht="27.75" customHeight="1">
      <c r="A193" s="50" t="s">
        <v>6676</v>
      </c>
      <c r="B193" s="708" t="s">
        <v>6677</v>
      </c>
      <c r="C193" s="461">
        <v>2</v>
      </c>
      <c r="D193" s="461">
        <v>2</v>
      </c>
      <c r="E193" s="461"/>
      <c r="F193" s="461"/>
      <c r="G193" s="1163">
        <f t="shared" si="10"/>
        <v>2</v>
      </c>
      <c r="H193" s="1163">
        <f t="shared" si="11"/>
        <v>2</v>
      </c>
    </row>
    <row r="194" spans="1:8" s="442" customFormat="1" ht="22.5" customHeight="1">
      <c r="A194" s="462" t="s">
        <v>3885</v>
      </c>
      <c r="B194" s="460" t="s">
        <v>4869</v>
      </c>
      <c r="C194" s="461"/>
      <c r="D194" s="461"/>
      <c r="E194" s="461"/>
      <c r="F194" s="461"/>
      <c r="G194" s="1163">
        <f t="shared" si="10"/>
        <v>0</v>
      </c>
      <c r="H194" s="1163">
        <f t="shared" si="11"/>
        <v>0</v>
      </c>
    </row>
    <row r="195" spans="1:8" s="442" customFormat="1" ht="18" customHeight="1">
      <c r="A195" s="462" t="s">
        <v>629</v>
      </c>
      <c r="B195" s="460" t="s">
        <v>630</v>
      </c>
      <c r="C195" s="461">
        <v>6</v>
      </c>
      <c r="D195" s="461">
        <v>6</v>
      </c>
      <c r="E195" s="461">
        <v>5</v>
      </c>
      <c r="F195" s="461">
        <v>5</v>
      </c>
      <c r="G195" s="1163">
        <f t="shared" si="10"/>
        <v>11</v>
      </c>
      <c r="H195" s="1163">
        <f t="shared" si="11"/>
        <v>11</v>
      </c>
    </row>
    <row r="196" spans="1:8" s="442" customFormat="1" ht="18" customHeight="1">
      <c r="A196" s="462" t="s">
        <v>6678</v>
      </c>
      <c r="B196" s="460" t="s">
        <v>6679</v>
      </c>
      <c r="C196" s="461"/>
      <c r="D196" s="461"/>
      <c r="E196" s="461">
        <v>1</v>
      </c>
      <c r="F196" s="461">
        <v>1</v>
      </c>
      <c r="G196" s="1163">
        <f t="shared" si="10"/>
        <v>1</v>
      </c>
      <c r="H196" s="1163">
        <f t="shared" si="11"/>
        <v>1</v>
      </c>
    </row>
    <row r="197" spans="1:8" s="442" customFormat="1" ht="18" customHeight="1">
      <c r="A197" s="462" t="s">
        <v>6680</v>
      </c>
      <c r="B197" s="460" t="s">
        <v>6681</v>
      </c>
      <c r="C197" s="461">
        <v>1</v>
      </c>
      <c r="D197" s="461">
        <v>1</v>
      </c>
      <c r="E197" s="461">
        <v>3</v>
      </c>
      <c r="F197" s="461">
        <v>3</v>
      </c>
      <c r="G197" s="1163">
        <f t="shared" si="10"/>
        <v>4</v>
      </c>
      <c r="H197" s="1163">
        <f t="shared" si="11"/>
        <v>4</v>
      </c>
    </row>
    <row r="198" spans="1:8" s="442" customFormat="1" ht="26.45" customHeight="1">
      <c r="A198" s="462" t="s">
        <v>6682</v>
      </c>
      <c r="B198" s="708" t="s">
        <v>6683</v>
      </c>
      <c r="C198" s="461"/>
      <c r="D198" s="461"/>
      <c r="E198" s="461"/>
      <c r="F198" s="461"/>
      <c r="G198" s="1163">
        <f t="shared" si="10"/>
        <v>0</v>
      </c>
      <c r="H198" s="1163">
        <f t="shared" si="11"/>
        <v>0</v>
      </c>
    </row>
    <row r="199" spans="1:8" s="442" customFormat="1" ht="18" customHeight="1">
      <c r="A199" s="462" t="s">
        <v>7105</v>
      </c>
      <c r="B199" s="708" t="s">
        <v>7106</v>
      </c>
      <c r="C199" s="461">
        <v>1</v>
      </c>
      <c r="D199" s="461">
        <v>1</v>
      </c>
      <c r="E199" s="461"/>
      <c r="F199" s="461"/>
      <c r="G199" s="1163">
        <f t="shared" si="10"/>
        <v>1</v>
      </c>
      <c r="H199" s="1163">
        <f t="shared" si="11"/>
        <v>1</v>
      </c>
    </row>
    <row r="200" spans="1:8" s="442" customFormat="1" ht="17.25" customHeight="1">
      <c r="A200" s="462" t="s">
        <v>7110</v>
      </c>
      <c r="B200" s="708" t="s">
        <v>7111</v>
      </c>
      <c r="C200" s="461"/>
      <c r="D200" s="461"/>
      <c r="E200" s="461">
        <v>1</v>
      </c>
      <c r="F200" s="461">
        <v>1</v>
      </c>
      <c r="G200" s="1163">
        <f t="shared" si="10"/>
        <v>1</v>
      </c>
      <c r="H200" s="1163">
        <f t="shared" si="11"/>
        <v>1</v>
      </c>
    </row>
    <row r="201" spans="1:8" s="442" customFormat="1" ht="24" customHeight="1">
      <c r="A201" s="462" t="s">
        <v>1268</v>
      </c>
      <c r="B201" s="460" t="s">
        <v>1269</v>
      </c>
      <c r="C201" s="461">
        <v>1</v>
      </c>
      <c r="D201" s="461">
        <v>1</v>
      </c>
      <c r="E201" s="461"/>
      <c r="F201" s="461"/>
      <c r="G201" s="1163">
        <f t="shared" si="10"/>
        <v>1</v>
      </c>
      <c r="H201" s="1163">
        <f t="shared" si="11"/>
        <v>1</v>
      </c>
    </row>
    <row r="202" spans="1:8" s="442" customFormat="1" ht="24" customHeight="1">
      <c r="A202" s="462" t="s">
        <v>7662</v>
      </c>
      <c r="B202" s="460" t="s">
        <v>7663</v>
      </c>
      <c r="C202" s="461">
        <v>1</v>
      </c>
      <c r="D202" s="461">
        <v>1</v>
      </c>
      <c r="E202" s="461"/>
      <c r="F202" s="461"/>
      <c r="G202" s="1163">
        <f t="shared" si="10"/>
        <v>1</v>
      </c>
      <c r="H202" s="1163">
        <f t="shared" si="11"/>
        <v>1</v>
      </c>
    </row>
    <row r="203" spans="1:8" s="442" customFormat="1" ht="15" customHeight="1">
      <c r="A203" s="462"/>
      <c r="B203" s="460"/>
      <c r="C203" s="461"/>
      <c r="D203" s="461"/>
      <c r="E203" s="461"/>
      <c r="F203" s="461"/>
      <c r="G203" s="1163">
        <f t="shared" si="10"/>
        <v>0</v>
      </c>
      <c r="H203" s="1163">
        <f t="shared" si="11"/>
        <v>0</v>
      </c>
    </row>
    <row r="204" spans="1:8" s="442" customFormat="1" ht="14.1" customHeight="1">
      <c r="A204" s="447" t="s">
        <v>6979</v>
      </c>
      <c r="B204" s="465"/>
      <c r="C204" s="472"/>
      <c r="D204" s="472"/>
      <c r="E204" s="472"/>
      <c r="F204" s="472"/>
      <c r="G204" s="472"/>
      <c r="H204" s="463"/>
    </row>
    <row r="205" spans="1:8" ht="14.1" customHeight="1">
      <c r="A205" s="447" t="s">
        <v>2058</v>
      </c>
      <c r="B205" s="448"/>
      <c r="C205" s="449">
        <v>6912</v>
      </c>
      <c r="D205" s="449">
        <v>5496</v>
      </c>
      <c r="E205" s="449">
        <v>1277</v>
      </c>
      <c r="F205" s="449">
        <v>4777</v>
      </c>
      <c r="G205" s="1163">
        <f t="shared" ref="G205:G242" si="12">C205+E205</f>
        <v>8189</v>
      </c>
      <c r="H205" s="1163">
        <f t="shared" ref="H205:H242" si="13">D205+F205</f>
        <v>10273</v>
      </c>
    </row>
    <row r="206" spans="1:8" s="442" customFormat="1" ht="14.1" customHeight="1">
      <c r="A206" s="450" t="s">
        <v>2059</v>
      </c>
      <c r="B206" s="451"/>
      <c r="C206" s="452">
        <f>SUM(C207:C240)</f>
        <v>10654</v>
      </c>
      <c r="D206" s="452">
        <f>SUM(D207:D240)</f>
        <v>7765</v>
      </c>
      <c r="E206" s="452">
        <f>SUM(E207:E240)</f>
        <v>1668</v>
      </c>
      <c r="F206" s="452">
        <f>SUM(F207:F240)</f>
        <v>5168</v>
      </c>
      <c r="G206" s="1163">
        <f t="shared" si="12"/>
        <v>12322</v>
      </c>
      <c r="H206" s="1163">
        <f t="shared" si="13"/>
        <v>12933</v>
      </c>
    </row>
    <row r="207" spans="1:8" s="442" customFormat="1" ht="14.1" customHeight="1">
      <c r="A207" s="47" t="s">
        <v>1097</v>
      </c>
      <c r="B207" s="48" t="s">
        <v>1098</v>
      </c>
      <c r="C207" s="1266">
        <v>270</v>
      </c>
      <c r="D207" s="1164">
        <v>270</v>
      </c>
      <c r="E207" s="232">
        <v>122</v>
      </c>
      <c r="F207" s="232">
        <v>122</v>
      </c>
      <c r="G207" s="1163">
        <f t="shared" si="12"/>
        <v>392</v>
      </c>
      <c r="H207" s="1163">
        <f t="shared" si="13"/>
        <v>392</v>
      </c>
    </row>
    <row r="208" spans="1:8" s="442" customFormat="1" ht="14.1" customHeight="1">
      <c r="A208" s="47" t="s">
        <v>2444</v>
      </c>
      <c r="B208" s="48" t="s">
        <v>2445</v>
      </c>
      <c r="C208" s="1266">
        <v>584</v>
      </c>
      <c r="D208" s="1164">
        <v>584</v>
      </c>
      <c r="E208" s="232">
        <v>60</v>
      </c>
      <c r="F208" s="232">
        <v>60</v>
      </c>
      <c r="G208" s="1163">
        <f t="shared" si="12"/>
        <v>644</v>
      </c>
      <c r="H208" s="1163">
        <f t="shared" si="13"/>
        <v>644</v>
      </c>
    </row>
    <row r="209" spans="1:11" s="442" customFormat="1" ht="14.1" customHeight="1">
      <c r="A209" s="47" t="s">
        <v>2446</v>
      </c>
      <c r="B209" s="48" t="s">
        <v>2447</v>
      </c>
      <c r="C209" s="1266">
        <v>3785</v>
      </c>
      <c r="D209" s="1164">
        <v>3785</v>
      </c>
      <c r="E209" s="232">
        <v>1194</v>
      </c>
      <c r="F209" s="232">
        <v>1194</v>
      </c>
      <c r="G209" s="1163">
        <f t="shared" si="12"/>
        <v>4979</v>
      </c>
      <c r="H209" s="1163">
        <f t="shared" si="13"/>
        <v>4979</v>
      </c>
    </row>
    <row r="210" spans="1:11" s="442" customFormat="1" ht="14.1" customHeight="1">
      <c r="A210" s="47" t="s">
        <v>1099</v>
      </c>
      <c r="B210" s="48" t="s">
        <v>1100</v>
      </c>
      <c r="C210" s="1266">
        <v>346</v>
      </c>
      <c r="D210" s="1164">
        <v>346</v>
      </c>
      <c r="E210" s="232">
        <v>41</v>
      </c>
      <c r="F210" s="232">
        <v>41</v>
      </c>
      <c r="G210" s="1163">
        <f t="shared" si="12"/>
        <v>387</v>
      </c>
      <c r="H210" s="1163">
        <f t="shared" si="13"/>
        <v>387</v>
      </c>
    </row>
    <row r="211" spans="1:11" s="442" customFormat="1" ht="14.1" customHeight="1">
      <c r="A211" s="47" t="s">
        <v>3855</v>
      </c>
      <c r="B211" s="48" t="s">
        <v>3856</v>
      </c>
      <c r="C211" s="1266">
        <v>47</v>
      </c>
      <c r="D211" s="1164">
        <v>47</v>
      </c>
      <c r="E211" s="232">
        <v>1</v>
      </c>
      <c r="F211" s="232">
        <v>1</v>
      </c>
      <c r="G211" s="1163">
        <f t="shared" si="12"/>
        <v>48</v>
      </c>
      <c r="H211" s="1163">
        <f t="shared" si="13"/>
        <v>48</v>
      </c>
    </row>
    <row r="212" spans="1:11" s="442" customFormat="1" ht="14.1" customHeight="1">
      <c r="A212" s="47" t="s">
        <v>3857</v>
      </c>
      <c r="B212" s="48" t="s">
        <v>2160</v>
      </c>
      <c r="C212" s="1266">
        <v>35</v>
      </c>
      <c r="D212" s="1164">
        <v>35</v>
      </c>
      <c r="E212" s="232">
        <v>2</v>
      </c>
      <c r="F212" s="232">
        <v>2</v>
      </c>
      <c r="G212" s="1163">
        <f t="shared" si="12"/>
        <v>37</v>
      </c>
      <c r="H212" s="1163">
        <f t="shared" si="13"/>
        <v>37</v>
      </c>
    </row>
    <row r="213" spans="1:11" s="442" customFormat="1" ht="14.1" customHeight="1">
      <c r="A213" s="47" t="s">
        <v>3943</v>
      </c>
      <c r="B213" s="48" t="s">
        <v>2161</v>
      </c>
      <c r="C213" s="1266">
        <v>304</v>
      </c>
      <c r="D213" s="1164">
        <v>304</v>
      </c>
      <c r="E213" s="232">
        <v>21</v>
      </c>
      <c r="F213" s="232">
        <v>21</v>
      </c>
      <c r="G213" s="1163">
        <f t="shared" si="12"/>
        <v>325</v>
      </c>
      <c r="H213" s="1163">
        <f t="shared" si="13"/>
        <v>325</v>
      </c>
      <c r="K213" s="442" t="s">
        <v>2206</v>
      </c>
    </row>
    <row r="214" spans="1:11" s="442" customFormat="1" ht="14.1" customHeight="1">
      <c r="A214" s="47" t="s">
        <v>3929</v>
      </c>
      <c r="B214" s="48" t="s">
        <v>3930</v>
      </c>
      <c r="C214" s="1266">
        <v>173</v>
      </c>
      <c r="D214" s="1164">
        <v>173</v>
      </c>
      <c r="E214" s="232">
        <v>39</v>
      </c>
      <c r="F214" s="232">
        <v>39</v>
      </c>
      <c r="G214" s="1163">
        <f t="shared" si="12"/>
        <v>212</v>
      </c>
      <c r="H214" s="1163">
        <f t="shared" si="13"/>
        <v>212</v>
      </c>
    </row>
    <row r="215" spans="1:11" s="442" customFormat="1" ht="14.1" customHeight="1">
      <c r="A215" s="47" t="s">
        <v>4491</v>
      </c>
      <c r="B215" s="48" t="s">
        <v>4492</v>
      </c>
      <c r="C215" s="1266">
        <v>4305</v>
      </c>
      <c r="D215" s="1164">
        <v>1416</v>
      </c>
      <c r="E215" s="232">
        <v>84</v>
      </c>
      <c r="F215" s="232">
        <v>84</v>
      </c>
      <c r="G215" s="1163">
        <f t="shared" si="12"/>
        <v>4389</v>
      </c>
      <c r="H215" s="1163">
        <f t="shared" si="13"/>
        <v>1500</v>
      </c>
    </row>
    <row r="216" spans="1:11" s="442" customFormat="1" ht="14.1" customHeight="1">
      <c r="A216" s="47" t="s">
        <v>3064</v>
      </c>
      <c r="B216" s="48" t="s">
        <v>2162</v>
      </c>
      <c r="C216" s="1266">
        <v>9</v>
      </c>
      <c r="D216" s="1164">
        <v>9</v>
      </c>
      <c r="E216" s="232">
        <v>5</v>
      </c>
      <c r="F216" s="232">
        <v>5</v>
      </c>
      <c r="G216" s="1163">
        <f t="shared" si="12"/>
        <v>14</v>
      </c>
      <c r="H216" s="1163">
        <f t="shared" si="13"/>
        <v>14</v>
      </c>
    </row>
    <row r="217" spans="1:11" s="442" customFormat="1" ht="14.1" customHeight="1">
      <c r="A217" s="47" t="s">
        <v>3933</v>
      </c>
      <c r="B217" s="48" t="s">
        <v>3934</v>
      </c>
      <c r="C217" s="1266"/>
      <c r="D217" s="1164"/>
      <c r="E217" s="232"/>
      <c r="F217" s="232"/>
      <c r="G217" s="1163">
        <f t="shared" si="12"/>
        <v>0</v>
      </c>
      <c r="H217" s="1163">
        <f t="shared" si="13"/>
        <v>0</v>
      </c>
    </row>
    <row r="218" spans="1:11" s="442" customFormat="1" ht="14.1" customHeight="1">
      <c r="A218" s="47" t="s">
        <v>3938</v>
      </c>
      <c r="B218" s="48" t="s">
        <v>2163</v>
      </c>
      <c r="C218" s="1266">
        <v>99</v>
      </c>
      <c r="D218" s="1164">
        <v>99</v>
      </c>
      <c r="E218" s="232">
        <v>1</v>
      </c>
      <c r="F218" s="232">
        <v>1</v>
      </c>
      <c r="G218" s="1163">
        <f t="shared" si="12"/>
        <v>100</v>
      </c>
      <c r="H218" s="1163">
        <f t="shared" si="13"/>
        <v>100</v>
      </c>
    </row>
    <row r="219" spans="1:11" s="442" customFormat="1" ht="14.1" customHeight="1">
      <c r="A219" s="47" t="s">
        <v>2164</v>
      </c>
      <c r="B219" s="48" t="s">
        <v>2165</v>
      </c>
      <c r="C219" s="1266">
        <v>6</v>
      </c>
      <c r="D219" s="1164">
        <v>6</v>
      </c>
      <c r="E219" s="232"/>
      <c r="F219" s="232"/>
      <c r="G219" s="1163">
        <f t="shared" si="12"/>
        <v>6</v>
      </c>
      <c r="H219" s="1163">
        <f t="shared" si="13"/>
        <v>6</v>
      </c>
    </row>
    <row r="220" spans="1:11" s="442" customFormat="1" ht="14.1" customHeight="1">
      <c r="A220" s="47" t="s">
        <v>3893</v>
      </c>
      <c r="B220" s="48" t="s">
        <v>2166</v>
      </c>
      <c r="C220" s="1266">
        <v>20</v>
      </c>
      <c r="D220" s="1164">
        <v>20</v>
      </c>
      <c r="E220" s="232">
        <v>1</v>
      </c>
      <c r="F220" s="232">
        <v>1</v>
      </c>
      <c r="G220" s="1163">
        <f t="shared" si="12"/>
        <v>21</v>
      </c>
      <c r="H220" s="1163">
        <f t="shared" si="13"/>
        <v>21</v>
      </c>
    </row>
    <row r="221" spans="1:11" s="442" customFormat="1" ht="14.1" customHeight="1">
      <c r="A221" s="47" t="s">
        <v>1591</v>
      </c>
      <c r="B221" s="48" t="s">
        <v>2167</v>
      </c>
      <c r="C221" s="1266">
        <v>102</v>
      </c>
      <c r="D221" s="1164">
        <v>102</v>
      </c>
      <c r="E221" s="232">
        <v>10</v>
      </c>
      <c r="F221" s="232">
        <v>10</v>
      </c>
      <c r="G221" s="1163">
        <f t="shared" si="12"/>
        <v>112</v>
      </c>
      <c r="H221" s="1163">
        <f t="shared" si="13"/>
        <v>112</v>
      </c>
    </row>
    <row r="222" spans="1:11" s="442" customFormat="1" ht="14.1" customHeight="1">
      <c r="A222" s="462" t="s">
        <v>3890</v>
      </c>
      <c r="B222" s="464" t="s">
        <v>2168</v>
      </c>
      <c r="C222" s="461">
        <v>19</v>
      </c>
      <c r="D222" s="461">
        <v>19</v>
      </c>
      <c r="E222" s="232"/>
      <c r="F222" s="232"/>
      <c r="G222" s="1163">
        <f t="shared" si="12"/>
        <v>19</v>
      </c>
      <c r="H222" s="1163">
        <f t="shared" si="13"/>
        <v>19</v>
      </c>
    </row>
    <row r="223" spans="1:11" s="442" customFormat="1" ht="14.1" customHeight="1">
      <c r="A223" s="462" t="s">
        <v>3891</v>
      </c>
      <c r="B223" s="464" t="s">
        <v>2169</v>
      </c>
      <c r="C223" s="461">
        <v>186</v>
      </c>
      <c r="D223" s="461">
        <v>186</v>
      </c>
      <c r="E223" s="232">
        <v>7</v>
      </c>
      <c r="F223" s="232">
        <v>7</v>
      </c>
      <c r="G223" s="1163">
        <f t="shared" si="12"/>
        <v>193</v>
      </c>
      <c r="H223" s="1163">
        <f t="shared" si="13"/>
        <v>193</v>
      </c>
    </row>
    <row r="224" spans="1:11" s="442" customFormat="1" ht="29.25" customHeight="1">
      <c r="A224" s="462" t="s">
        <v>2170</v>
      </c>
      <c r="B224" s="466" t="s">
        <v>2171</v>
      </c>
      <c r="C224" s="461">
        <v>0</v>
      </c>
      <c r="D224" s="461">
        <v>0</v>
      </c>
      <c r="E224" s="232">
        <v>1</v>
      </c>
      <c r="F224" s="232">
        <v>1</v>
      </c>
      <c r="G224" s="1163">
        <f t="shared" si="12"/>
        <v>1</v>
      </c>
      <c r="H224" s="1163">
        <f t="shared" si="13"/>
        <v>1</v>
      </c>
    </row>
    <row r="225" spans="1:8" s="442" customFormat="1" ht="14.1" customHeight="1">
      <c r="A225" s="462" t="s">
        <v>2172</v>
      </c>
      <c r="B225" s="48" t="s">
        <v>2173</v>
      </c>
      <c r="C225" s="461">
        <v>62</v>
      </c>
      <c r="D225" s="461">
        <v>62</v>
      </c>
      <c r="E225" s="232">
        <v>1</v>
      </c>
      <c r="F225" s="232">
        <v>1</v>
      </c>
      <c r="G225" s="1163">
        <f t="shared" si="12"/>
        <v>63</v>
      </c>
      <c r="H225" s="1163">
        <f t="shared" si="13"/>
        <v>63</v>
      </c>
    </row>
    <row r="226" spans="1:8" s="442" customFormat="1" ht="14.1" customHeight="1">
      <c r="A226" s="462" t="s">
        <v>3931</v>
      </c>
      <c r="B226" s="48" t="s">
        <v>3932</v>
      </c>
      <c r="C226" s="461">
        <v>220</v>
      </c>
      <c r="D226" s="461">
        <v>220</v>
      </c>
      <c r="E226" s="232">
        <v>2</v>
      </c>
      <c r="F226" s="232">
        <v>2</v>
      </c>
      <c r="G226" s="1163">
        <f t="shared" si="12"/>
        <v>222</v>
      </c>
      <c r="H226" s="1163">
        <f t="shared" si="13"/>
        <v>222</v>
      </c>
    </row>
    <row r="227" spans="1:8" s="442" customFormat="1" ht="14.1" customHeight="1">
      <c r="A227" s="462" t="s">
        <v>1637</v>
      </c>
      <c r="B227" s="464" t="s">
        <v>2174</v>
      </c>
      <c r="C227" s="461">
        <v>11</v>
      </c>
      <c r="D227" s="461">
        <v>11</v>
      </c>
      <c r="E227" s="232">
        <v>67</v>
      </c>
      <c r="F227" s="232">
        <v>67</v>
      </c>
      <c r="G227" s="1163">
        <f t="shared" si="12"/>
        <v>78</v>
      </c>
      <c r="H227" s="1163">
        <f t="shared" si="13"/>
        <v>78</v>
      </c>
    </row>
    <row r="228" spans="1:8" s="442" customFormat="1" ht="14.1" customHeight="1">
      <c r="A228" s="462" t="s">
        <v>1639</v>
      </c>
      <c r="B228" s="464" t="s">
        <v>2176</v>
      </c>
      <c r="C228" s="461">
        <v>69</v>
      </c>
      <c r="D228" s="461">
        <v>69</v>
      </c>
      <c r="E228" s="232"/>
      <c r="F228" s="232"/>
      <c r="G228" s="1163">
        <f t="shared" si="12"/>
        <v>69</v>
      </c>
      <c r="H228" s="1163">
        <f t="shared" si="13"/>
        <v>69</v>
      </c>
    </row>
    <row r="229" spans="1:8" s="442" customFormat="1" ht="14.1" customHeight="1">
      <c r="A229" s="462" t="s">
        <v>5986</v>
      </c>
      <c r="B229" s="464" t="s">
        <v>2177</v>
      </c>
      <c r="C229" s="232"/>
      <c r="D229" s="232"/>
      <c r="E229" s="232"/>
      <c r="F229" s="232"/>
      <c r="G229" s="1163">
        <f t="shared" si="12"/>
        <v>0</v>
      </c>
      <c r="H229" s="1163">
        <f t="shared" si="13"/>
        <v>0</v>
      </c>
    </row>
    <row r="230" spans="1:8" s="442" customFormat="1" ht="27" customHeight="1">
      <c r="A230" s="462" t="s">
        <v>5988</v>
      </c>
      <c r="B230" s="466" t="s">
        <v>2178</v>
      </c>
      <c r="C230" s="232"/>
      <c r="D230" s="232"/>
      <c r="E230" s="232">
        <v>9</v>
      </c>
      <c r="F230" s="232">
        <v>3509</v>
      </c>
      <c r="G230" s="1163">
        <f t="shared" si="12"/>
        <v>9</v>
      </c>
      <c r="H230" s="1163">
        <f t="shared" si="13"/>
        <v>3509</v>
      </c>
    </row>
    <row r="231" spans="1:8" s="442" customFormat="1" ht="14.1" customHeight="1">
      <c r="A231" s="462" t="s">
        <v>3931</v>
      </c>
      <c r="B231" s="464" t="s">
        <v>2179</v>
      </c>
      <c r="C231" s="461"/>
      <c r="D231" s="461"/>
      <c r="E231" s="232"/>
      <c r="F231" s="232"/>
      <c r="G231" s="1163">
        <f t="shared" si="12"/>
        <v>0</v>
      </c>
      <c r="H231" s="1163">
        <f t="shared" si="13"/>
        <v>0</v>
      </c>
    </row>
    <row r="232" spans="1:8" s="442" customFormat="1" ht="14.1" customHeight="1">
      <c r="A232" s="462" t="s">
        <v>3935</v>
      </c>
      <c r="B232" s="464" t="s">
        <v>2175</v>
      </c>
      <c r="C232" s="461">
        <v>2</v>
      </c>
      <c r="D232" s="461">
        <v>2</v>
      </c>
      <c r="E232" s="232"/>
      <c r="F232" s="232"/>
      <c r="G232" s="1163">
        <f t="shared" si="12"/>
        <v>2</v>
      </c>
      <c r="H232" s="1163">
        <f t="shared" si="13"/>
        <v>2</v>
      </c>
    </row>
    <row r="233" spans="1:8" s="442" customFormat="1" ht="14.1" customHeight="1">
      <c r="A233" s="462" t="s">
        <v>3938</v>
      </c>
      <c r="B233" s="464" t="s">
        <v>2180</v>
      </c>
      <c r="C233" s="461"/>
      <c r="D233" s="461"/>
      <c r="E233" s="232"/>
      <c r="F233" s="232"/>
      <c r="G233" s="1163">
        <f t="shared" si="12"/>
        <v>0</v>
      </c>
      <c r="H233" s="1163">
        <f t="shared" si="13"/>
        <v>0</v>
      </c>
    </row>
    <row r="234" spans="1:8" s="442" customFormat="1" ht="14.1" customHeight="1">
      <c r="A234" s="462" t="s">
        <v>4493</v>
      </c>
      <c r="B234" s="464" t="s">
        <v>4494</v>
      </c>
      <c r="C234" s="461"/>
      <c r="D234" s="461"/>
      <c r="E234" s="461"/>
      <c r="F234" s="461"/>
      <c r="G234" s="1163">
        <f t="shared" si="12"/>
        <v>0</v>
      </c>
      <c r="H234" s="1163">
        <f t="shared" si="13"/>
        <v>0</v>
      </c>
    </row>
    <row r="235" spans="1:8" s="442" customFormat="1" ht="14.1" customHeight="1">
      <c r="A235" s="47" t="s">
        <v>3064</v>
      </c>
      <c r="B235" s="48" t="s">
        <v>3065</v>
      </c>
      <c r="C235" s="461"/>
      <c r="D235" s="461"/>
      <c r="E235" s="461"/>
      <c r="F235" s="461"/>
      <c r="G235" s="1163">
        <f t="shared" si="12"/>
        <v>0</v>
      </c>
      <c r="H235" s="1163">
        <f t="shared" si="13"/>
        <v>0</v>
      </c>
    </row>
    <row r="236" spans="1:8" s="442" customFormat="1" ht="14.1" customHeight="1">
      <c r="A236" s="462" t="s">
        <v>4711</v>
      </c>
      <c r="B236" s="464" t="s">
        <v>4712</v>
      </c>
      <c r="C236" s="461"/>
      <c r="D236" s="461"/>
      <c r="E236" s="461"/>
      <c r="F236" s="461"/>
      <c r="G236" s="1163">
        <f t="shared" si="12"/>
        <v>0</v>
      </c>
      <c r="H236" s="1163">
        <f t="shared" si="13"/>
        <v>0</v>
      </c>
    </row>
    <row r="237" spans="1:8" s="442" customFormat="1" ht="14.1" customHeight="1">
      <c r="A237" s="47"/>
      <c r="B237" s="329"/>
      <c r="C237" s="461"/>
      <c r="D237" s="461"/>
      <c r="E237" s="461"/>
      <c r="F237" s="461"/>
      <c r="G237" s="1163">
        <f t="shared" si="12"/>
        <v>0</v>
      </c>
      <c r="H237" s="1163">
        <f t="shared" si="13"/>
        <v>0</v>
      </c>
    </row>
    <row r="238" spans="1:8" s="442" customFormat="1" ht="14.1" customHeight="1">
      <c r="A238" s="47"/>
      <c r="B238" s="329"/>
      <c r="C238" s="461"/>
      <c r="D238" s="461"/>
      <c r="E238" s="461"/>
      <c r="F238" s="461"/>
      <c r="G238" s="1163">
        <f t="shared" si="12"/>
        <v>0</v>
      </c>
      <c r="H238" s="1163">
        <f t="shared" si="13"/>
        <v>0</v>
      </c>
    </row>
    <row r="239" spans="1:8" s="442" customFormat="1" ht="14.1" customHeight="1">
      <c r="A239" s="462"/>
      <c r="B239" s="464"/>
      <c r="C239" s="461"/>
      <c r="D239" s="461"/>
      <c r="E239" s="461"/>
      <c r="F239" s="461"/>
      <c r="G239" s="1163">
        <f t="shared" si="12"/>
        <v>0</v>
      </c>
      <c r="H239" s="1163">
        <f t="shared" si="13"/>
        <v>0</v>
      </c>
    </row>
    <row r="240" spans="1:8" s="442" customFormat="1" ht="14.1" customHeight="1">
      <c r="A240" s="467"/>
      <c r="B240" s="459"/>
      <c r="C240" s="461"/>
      <c r="D240" s="461"/>
      <c r="E240" s="461"/>
      <c r="F240" s="461"/>
      <c r="G240" s="1163">
        <f t="shared" si="12"/>
        <v>0</v>
      </c>
      <c r="H240" s="1163">
        <f t="shared" si="13"/>
        <v>0</v>
      </c>
    </row>
    <row r="241" spans="1:8" s="442" customFormat="1" ht="14.1" customHeight="1">
      <c r="A241" s="468" t="s">
        <v>2181</v>
      </c>
      <c r="B241" s="469"/>
      <c r="C241" s="461"/>
      <c r="D241" s="461"/>
      <c r="E241" s="461"/>
      <c r="F241" s="461"/>
      <c r="G241" s="1163">
        <f t="shared" si="12"/>
        <v>0</v>
      </c>
      <c r="H241" s="1163">
        <f t="shared" si="13"/>
        <v>0</v>
      </c>
    </row>
    <row r="242" spans="1:8" s="442" customFormat="1" ht="14.1" customHeight="1">
      <c r="A242" s="467" t="s">
        <v>3943</v>
      </c>
      <c r="B242" s="459" t="s">
        <v>2182</v>
      </c>
      <c r="C242" s="461"/>
      <c r="D242" s="461"/>
      <c r="E242" s="461"/>
      <c r="F242" s="461"/>
      <c r="G242" s="1163">
        <f t="shared" si="12"/>
        <v>0</v>
      </c>
      <c r="H242" s="1163">
        <f t="shared" si="13"/>
        <v>0</v>
      </c>
    </row>
    <row r="243" spans="1:8" s="442" customFormat="1" ht="14.1" customHeight="1">
      <c r="A243" s="447" t="s">
        <v>6980</v>
      </c>
      <c r="B243" s="465"/>
      <c r="C243" s="1165"/>
      <c r="D243" s="1165"/>
      <c r="E243" s="1165"/>
      <c r="F243" s="1165"/>
      <c r="G243" s="1165"/>
      <c r="H243" s="1166"/>
    </row>
    <row r="244" spans="1:8" ht="14.1" customHeight="1">
      <c r="A244" s="447" t="s">
        <v>2058</v>
      </c>
      <c r="B244" s="448"/>
      <c r="C244" s="449">
        <v>1129</v>
      </c>
      <c r="D244" s="449">
        <v>1129</v>
      </c>
      <c r="E244" s="449">
        <v>152</v>
      </c>
      <c r="F244" s="449">
        <v>152</v>
      </c>
      <c r="G244" s="1163">
        <f t="shared" ref="G244:G261" si="14">C244+E244</f>
        <v>1281</v>
      </c>
      <c r="H244" s="1163">
        <f t="shared" ref="H244:H261" si="15">D244+F244</f>
        <v>1281</v>
      </c>
    </row>
    <row r="245" spans="1:8" s="442" customFormat="1" ht="12.75" customHeight="1">
      <c r="A245" s="450" t="s">
        <v>2059</v>
      </c>
      <c r="B245" s="470"/>
      <c r="C245" s="452">
        <f>SUM(C246:C261)</f>
        <v>1244</v>
      </c>
      <c r="D245" s="452">
        <f>SUM(D246:D261)</f>
        <v>1244</v>
      </c>
      <c r="E245" s="452">
        <f>SUM(E246:E261)</f>
        <v>157</v>
      </c>
      <c r="F245" s="452">
        <f>SUM(F246:F261)</f>
        <v>157</v>
      </c>
      <c r="G245" s="1163">
        <f t="shared" si="14"/>
        <v>1401</v>
      </c>
      <c r="H245" s="1163">
        <f t="shared" si="15"/>
        <v>1401</v>
      </c>
    </row>
    <row r="246" spans="1:8" s="442" customFormat="1" ht="37.5" customHeight="1">
      <c r="A246" s="50" t="s">
        <v>2448</v>
      </c>
      <c r="B246" s="48" t="s">
        <v>2183</v>
      </c>
      <c r="C246" s="232">
        <v>1235</v>
      </c>
      <c r="D246" s="232">
        <v>1235</v>
      </c>
      <c r="E246" s="232">
        <v>149</v>
      </c>
      <c r="F246" s="232">
        <v>149</v>
      </c>
      <c r="G246" s="1163">
        <f t="shared" si="14"/>
        <v>1384</v>
      </c>
      <c r="H246" s="1163">
        <f t="shared" si="15"/>
        <v>1384</v>
      </c>
    </row>
    <row r="247" spans="1:8" s="442" customFormat="1" ht="24.75" customHeight="1">
      <c r="A247" s="50" t="s">
        <v>3859</v>
      </c>
      <c r="B247" s="48" t="s">
        <v>5909</v>
      </c>
      <c r="C247" s="1266"/>
      <c r="D247" s="1164"/>
      <c r="E247" s="232"/>
      <c r="F247" s="232"/>
      <c r="G247" s="1163">
        <f t="shared" si="14"/>
        <v>0</v>
      </c>
      <c r="H247" s="1163">
        <f t="shared" si="15"/>
        <v>0</v>
      </c>
    </row>
    <row r="248" spans="1:8" s="442" customFormat="1" ht="24.75" customHeight="1">
      <c r="A248" s="50" t="s">
        <v>3861</v>
      </c>
      <c r="B248" s="48" t="s">
        <v>5910</v>
      </c>
      <c r="C248" s="1266">
        <v>3</v>
      </c>
      <c r="D248" s="1164">
        <v>3</v>
      </c>
      <c r="E248" s="232">
        <v>2</v>
      </c>
      <c r="F248" s="232">
        <v>2</v>
      </c>
      <c r="G248" s="1163">
        <f t="shared" si="14"/>
        <v>5</v>
      </c>
      <c r="H248" s="1163">
        <f t="shared" si="15"/>
        <v>5</v>
      </c>
    </row>
    <row r="249" spans="1:8" s="442" customFormat="1" ht="24.75" customHeight="1">
      <c r="A249" s="50" t="s">
        <v>3863</v>
      </c>
      <c r="B249" s="48" t="s">
        <v>5911</v>
      </c>
      <c r="C249" s="1266">
        <v>4</v>
      </c>
      <c r="D249" s="1164">
        <v>4</v>
      </c>
      <c r="E249" s="232">
        <v>4</v>
      </c>
      <c r="F249" s="232">
        <v>4</v>
      </c>
      <c r="G249" s="1163">
        <f t="shared" si="14"/>
        <v>8</v>
      </c>
      <c r="H249" s="1163">
        <f t="shared" si="15"/>
        <v>8</v>
      </c>
    </row>
    <row r="250" spans="1:8" s="442" customFormat="1" ht="24.75" customHeight="1">
      <c r="A250" s="50" t="s">
        <v>3865</v>
      </c>
      <c r="B250" s="48" t="s">
        <v>5912</v>
      </c>
      <c r="C250" s="1266"/>
      <c r="D250" s="1164"/>
      <c r="E250" s="232">
        <v>1</v>
      </c>
      <c r="F250" s="232">
        <v>1</v>
      </c>
      <c r="G250" s="1163">
        <f t="shared" si="14"/>
        <v>1</v>
      </c>
      <c r="H250" s="1163">
        <f t="shared" si="15"/>
        <v>1</v>
      </c>
    </row>
    <row r="251" spans="1:8" s="442" customFormat="1" ht="24.75" customHeight="1">
      <c r="A251" s="50" t="s">
        <v>3867</v>
      </c>
      <c r="B251" s="48" t="s">
        <v>5913</v>
      </c>
      <c r="C251" s="1266"/>
      <c r="D251" s="1164"/>
      <c r="E251" s="232"/>
      <c r="F251" s="232"/>
      <c r="G251" s="1163">
        <f t="shared" si="14"/>
        <v>0</v>
      </c>
      <c r="H251" s="1163">
        <f t="shared" si="15"/>
        <v>0</v>
      </c>
    </row>
    <row r="252" spans="1:8" s="442" customFormat="1" ht="24.75" customHeight="1">
      <c r="A252" s="370" t="s">
        <v>3837</v>
      </c>
      <c r="B252" s="256" t="s">
        <v>3838</v>
      </c>
      <c r="C252" s="1266"/>
      <c r="D252" s="1164"/>
      <c r="E252" s="232"/>
      <c r="F252" s="232"/>
      <c r="G252" s="1163">
        <f t="shared" si="14"/>
        <v>0</v>
      </c>
      <c r="H252" s="1163">
        <f t="shared" si="15"/>
        <v>0</v>
      </c>
    </row>
    <row r="253" spans="1:8" s="442" customFormat="1" ht="24.75" customHeight="1">
      <c r="A253" s="370" t="s">
        <v>3886</v>
      </c>
      <c r="B253" s="48" t="s">
        <v>5914</v>
      </c>
      <c r="C253" s="1266"/>
      <c r="D253" s="1164"/>
      <c r="E253" s="232"/>
      <c r="F253" s="232"/>
      <c r="G253" s="1163">
        <f t="shared" si="14"/>
        <v>0</v>
      </c>
      <c r="H253" s="1163">
        <f t="shared" si="15"/>
        <v>0</v>
      </c>
    </row>
    <row r="254" spans="1:8" s="442" customFormat="1" ht="24.75" customHeight="1">
      <c r="A254" s="370" t="s">
        <v>3888</v>
      </c>
      <c r="B254" s="256" t="s">
        <v>5915</v>
      </c>
      <c r="C254" s="1266"/>
      <c r="D254" s="1164"/>
      <c r="E254" s="232">
        <v>1</v>
      </c>
      <c r="F254" s="232">
        <v>1</v>
      </c>
      <c r="G254" s="1163">
        <f t="shared" si="14"/>
        <v>1</v>
      </c>
      <c r="H254" s="1163">
        <f t="shared" si="15"/>
        <v>1</v>
      </c>
    </row>
    <row r="255" spans="1:8" s="442" customFormat="1" ht="24.75" customHeight="1">
      <c r="A255" s="370" t="s">
        <v>4899</v>
      </c>
      <c r="B255" s="256" t="s">
        <v>4900</v>
      </c>
      <c r="C255" s="1266"/>
      <c r="D255" s="1164"/>
      <c r="E255" s="232"/>
      <c r="F255" s="232"/>
      <c r="G255" s="1163">
        <f t="shared" si="14"/>
        <v>0</v>
      </c>
      <c r="H255" s="1163">
        <f t="shared" si="15"/>
        <v>0</v>
      </c>
    </row>
    <row r="256" spans="1:8" s="442" customFormat="1" ht="24.75" customHeight="1">
      <c r="A256" s="370" t="s">
        <v>6712</v>
      </c>
      <c r="B256" s="256" t="s">
        <v>6713</v>
      </c>
      <c r="C256" s="1266"/>
      <c r="D256" s="1164"/>
      <c r="E256" s="232"/>
      <c r="F256" s="232"/>
      <c r="G256" s="1163">
        <f t="shared" si="14"/>
        <v>0</v>
      </c>
      <c r="H256" s="1163">
        <f t="shared" si="15"/>
        <v>0</v>
      </c>
    </row>
    <row r="257" spans="1:8" s="442" customFormat="1" ht="25.5" customHeight="1">
      <c r="A257" s="462" t="s">
        <v>2170</v>
      </c>
      <c r="B257" s="466" t="s">
        <v>2171</v>
      </c>
      <c r="C257" s="461">
        <v>1</v>
      </c>
      <c r="D257" s="461">
        <v>1</v>
      </c>
      <c r="E257" s="232"/>
      <c r="F257" s="232"/>
      <c r="G257" s="1163">
        <f t="shared" si="14"/>
        <v>1</v>
      </c>
      <c r="H257" s="1163">
        <f t="shared" si="15"/>
        <v>1</v>
      </c>
    </row>
    <row r="258" spans="1:8" s="442" customFormat="1" ht="25.5" customHeight="1">
      <c r="A258" s="370" t="s">
        <v>7382</v>
      </c>
      <c r="B258" s="466" t="s">
        <v>7383</v>
      </c>
      <c r="C258" s="1266">
        <v>1</v>
      </c>
      <c r="D258" s="1164">
        <v>1</v>
      </c>
      <c r="E258" s="232"/>
      <c r="F258" s="232"/>
      <c r="G258" s="1163">
        <f t="shared" si="14"/>
        <v>1</v>
      </c>
      <c r="H258" s="1163">
        <f t="shared" si="15"/>
        <v>1</v>
      </c>
    </row>
    <row r="259" spans="1:8" s="442" customFormat="1" ht="21" customHeight="1">
      <c r="A259" s="370"/>
      <c r="B259" s="256"/>
      <c r="C259" s="1266"/>
      <c r="D259" s="1164"/>
      <c r="E259" s="232"/>
      <c r="F259" s="232"/>
      <c r="G259" s="1163">
        <f t="shared" si="14"/>
        <v>0</v>
      </c>
      <c r="H259" s="1163">
        <f t="shared" si="15"/>
        <v>0</v>
      </c>
    </row>
    <row r="260" spans="1:8" s="442" customFormat="1" ht="21" customHeight="1">
      <c r="A260" s="370"/>
      <c r="B260" s="256"/>
      <c r="C260" s="1266"/>
      <c r="D260" s="1164"/>
      <c r="E260" s="232"/>
      <c r="F260" s="232"/>
      <c r="G260" s="1163">
        <f t="shared" si="14"/>
        <v>0</v>
      </c>
      <c r="H260" s="1163">
        <f t="shared" si="15"/>
        <v>0</v>
      </c>
    </row>
    <row r="261" spans="1:8" s="442" customFormat="1" ht="22.5" customHeight="1">
      <c r="A261" s="370"/>
      <c r="B261" s="256"/>
      <c r="C261" s="1266"/>
      <c r="D261" s="1164"/>
      <c r="E261" s="232"/>
      <c r="F261" s="232"/>
      <c r="G261" s="1163">
        <f t="shared" si="14"/>
        <v>0</v>
      </c>
      <c r="H261" s="1163">
        <f t="shared" si="15"/>
        <v>0</v>
      </c>
    </row>
    <row r="262" spans="1:8" s="442" customFormat="1" ht="14.1" customHeight="1">
      <c r="A262" s="447" t="s">
        <v>6981</v>
      </c>
      <c r="B262" s="465"/>
      <c r="C262" s="1165"/>
      <c r="D262" s="1165"/>
      <c r="E262" s="1165"/>
      <c r="F262" s="1165"/>
      <c r="G262" s="1165"/>
      <c r="H262" s="1166"/>
    </row>
    <row r="263" spans="1:8" s="442" customFormat="1" ht="14.1" customHeight="1">
      <c r="A263" s="447" t="s">
        <v>2058</v>
      </c>
      <c r="B263" s="448"/>
      <c r="C263" s="449">
        <v>5240</v>
      </c>
      <c r="D263" s="449">
        <v>5237</v>
      </c>
      <c r="E263" s="449">
        <v>1369</v>
      </c>
      <c r="F263" s="449">
        <v>1367</v>
      </c>
      <c r="G263" s="1163">
        <f t="shared" ref="G263:G294" si="16">C263+E263</f>
        <v>6609</v>
      </c>
      <c r="H263" s="1163">
        <f t="shared" ref="H263:H294" si="17">D263+F263</f>
        <v>6604</v>
      </c>
    </row>
    <row r="264" spans="1:8" s="442" customFormat="1" ht="14.1" customHeight="1">
      <c r="A264" s="450" t="s">
        <v>2059</v>
      </c>
      <c r="B264" s="451"/>
      <c r="C264" s="452">
        <f>SUM(C265:C321)</f>
        <v>5736</v>
      </c>
      <c r="D264" s="452">
        <f>SUM(D265:D321)</f>
        <v>5719</v>
      </c>
      <c r="E264" s="452">
        <f>SUM(E265:E321)</f>
        <v>1510</v>
      </c>
      <c r="F264" s="452">
        <f>SUM(F265:F321)</f>
        <v>1505</v>
      </c>
      <c r="G264" s="1163">
        <f t="shared" si="16"/>
        <v>7246</v>
      </c>
      <c r="H264" s="1163">
        <f t="shared" si="17"/>
        <v>7224</v>
      </c>
    </row>
    <row r="265" spans="1:8" s="442" customFormat="1" ht="14.1" customHeight="1">
      <c r="A265" s="47" t="s">
        <v>5916</v>
      </c>
      <c r="B265" s="48" t="s">
        <v>5917</v>
      </c>
      <c r="C265" s="1128">
        <v>1454</v>
      </c>
      <c r="D265" s="1128">
        <v>1454</v>
      </c>
      <c r="E265" s="1128">
        <v>445</v>
      </c>
      <c r="F265" s="1128">
        <v>445</v>
      </c>
      <c r="G265" s="1163">
        <f t="shared" si="16"/>
        <v>1899</v>
      </c>
      <c r="H265" s="1163">
        <f t="shared" si="17"/>
        <v>1899</v>
      </c>
    </row>
    <row r="266" spans="1:8" s="442" customFormat="1" ht="26.25" customHeight="1">
      <c r="A266" s="47" t="s">
        <v>5918</v>
      </c>
      <c r="B266" s="48" t="s">
        <v>5919</v>
      </c>
      <c r="C266" s="1266">
        <v>49</v>
      </c>
      <c r="D266" s="1164">
        <v>49</v>
      </c>
      <c r="E266" s="232">
        <v>14</v>
      </c>
      <c r="F266" s="232">
        <v>14</v>
      </c>
      <c r="G266" s="1163">
        <f t="shared" si="16"/>
        <v>63</v>
      </c>
      <c r="H266" s="1163">
        <f t="shared" si="17"/>
        <v>63</v>
      </c>
    </row>
    <row r="267" spans="1:8" s="442" customFormat="1" ht="14.1" customHeight="1">
      <c r="A267" s="47" t="s">
        <v>5920</v>
      </c>
      <c r="B267" s="48" t="s">
        <v>5921</v>
      </c>
      <c r="C267" s="1266">
        <v>1</v>
      </c>
      <c r="D267" s="1164">
        <v>1</v>
      </c>
      <c r="E267" s="232"/>
      <c r="F267" s="232"/>
      <c r="G267" s="1163">
        <f t="shared" si="16"/>
        <v>1</v>
      </c>
      <c r="H267" s="1163">
        <f t="shared" si="17"/>
        <v>1</v>
      </c>
    </row>
    <row r="268" spans="1:8" s="442" customFormat="1" ht="14.1" customHeight="1">
      <c r="A268" s="459" t="s">
        <v>5922</v>
      </c>
      <c r="B268" s="338" t="s">
        <v>5923</v>
      </c>
      <c r="C268" s="1266"/>
      <c r="D268" s="1164"/>
      <c r="E268" s="232">
        <v>1</v>
      </c>
      <c r="F268" s="232">
        <v>1</v>
      </c>
      <c r="G268" s="1163">
        <f t="shared" si="16"/>
        <v>1</v>
      </c>
      <c r="H268" s="1163">
        <f t="shared" si="17"/>
        <v>1</v>
      </c>
    </row>
    <row r="269" spans="1:8" s="442" customFormat="1" ht="14.1" customHeight="1">
      <c r="A269" s="47" t="s">
        <v>5924</v>
      </c>
      <c r="B269" s="48" t="s">
        <v>5925</v>
      </c>
      <c r="C269" s="1266">
        <v>1</v>
      </c>
      <c r="D269" s="1164">
        <v>0</v>
      </c>
      <c r="E269" s="232">
        <v>1</v>
      </c>
      <c r="F269" s="232">
        <v>0</v>
      </c>
      <c r="G269" s="1163">
        <f t="shared" si="16"/>
        <v>2</v>
      </c>
      <c r="H269" s="1163">
        <f t="shared" si="17"/>
        <v>0</v>
      </c>
    </row>
    <row r="270" spans="1:8" s="442" customFormat="1" ht="23.25" customHeight="1">
      <c r="A270" s="47" t="s">
        <v>5926</v>
      </c>
      <c r="B270" s="48" t="s">
        <v>5927</v>
      </c>
      <c r="C270" s="1266"/>
      <c r="D270" s="1164"/>
      <c r="E270" s="232"/>
      <c r="F270" s="232"/>
      <c r="G270" s="1163">
        <f t="shared" si="16"/>
        <v>0</v>
      </c>
      <c r="H270" s="1163">
        <f t="shared" si="17"/>
        <v>0</v>
      </c>
    </row>
    <row r="271" spans="1:8" s="442" customFormat="1" ht="20.25" customHeight="1">
      <c r="A271" s="459" t="s">
        <v>5928</v>
      </c>
      <c r="B271" s="48" t="s">
        <v>4349</v>
      </c>
      <c r="C271" s="1266">
        <v>2</v>
      </c>
      <c r="D271" s="1164">
        <v>2</v>
      </c>
      <c r="E271" s="232"/>
      <c r="F271" s="232"/>
      <c r="G271" s="1163">
        <f t="shared" si="16"/>
        <v>2</v>
      </c>
      <c r="H271" s="1163">
        <f t="shared" si="17"/>
        <v>2</v>
      </c>
    </row>
    <row r="272" spans="1:8" s="442" customFormat="1" ht="26.25" customHeight="1">
      <c r="A272" s="459" t="s">
        <v>4350</v>
      </c>
      <c r="B272" s="48" t="s">
        <v>4351</v>
      </c>
      <c r="C272" s="1266">
        <v>1</v>
      </c>
      <c r="D272" s="1164">
        <v>0</v>
      </c>
      <c r="E272" s="232"/>
      <c r="F272" s="232"/>
      <c r="G272" s="1163">
        <f t="shared" si="16"/>
        <v>1</v>
      </c>
      <c r="H272" s="1163">
        <f t="shared" si="17"/>
        <v>0</v>
      </c>
    </row>
    <row r="273" spans="1:8" s="442" customFormat="1" ht="20.25" customHeight="1">
      <c r="A273" s="47" t="s">
        <v>4352</v>
      </c>
      <c r="B273" s="48" t="s">
        <v>4353</v>
      </c>
      <c r="C273" s="1266">
        <v>27</v>
      </c>
      <c r="D273" s="1164">
        <v>27</v>
      </c>
      <c r="E273" s="232">
        <v>6</v>
      </c>
      <c r="F273" s="232">
        <v>6</v>
      </c>
      <c r="G273" s="1163">
        <f t="shared" si="16"/>
        <v>33</v>
      </c>
      <c r="H273" s="1163">
        <f t="shared" si="17"/>
        <v>33</v>
      </c>
    </row>
    <row r="274" spans="1:8" s="442" customFormat="1" ht="21.75" customHeight="1">
      <c r="A274" s="47" t="s">
        <v>4354</v>
      </c>
      <c r="B274" s="48" t="s">
        <v>4355</v>
      </c>
      <c r="C274" s="1266">
        <v>2</v>
      </c>
      <c r="D274" s="1164">
        <v>0</v>
      </c>
      <c r="E274" s="232">
        <v>1</v>
      </c>
      <c r="F274" s="232">
        <v>0</v>
      </c>
      <c r="G274" s="1163">
        <f t="shared" si="16"/>
        <v>3</v>
      </c>
      <c r="H274" s="1163">
        <f t="shared" si="17"/>
        <v>0</v>
      </c>
    </row>
    <row r="275" spans="1:8" s="442" customFormat="1" ht="14.1" customHeight="1">
      <c r="A275" s="47" t="s">
        <v>4356</v>
      </c>
      <c r="B275" s="48" t="s">
        <v>4357</v>
      </c>
      <c r="C275" s="1266">
        <v>102</v>
      </c>
      <c r="D275" s="1164">
        <v>102</v>
      </c>
      <c r="E275" s="232">
        <v>26</v>
      </c>
      <c r="F275" s="232">
        <v>26</v>
      </c>
      <c r="G275" s="1163">
        <f t="shared" si="16"/>
        <v>128</v>
      </c>
      <c r="H275" s="1163">
        <f t="shared" si="17"/>
        <v>128</v>
      </c>
    </row>
    <row r="276" spans="1:8" s="442" customFormat="1" ht="18" customHeight="1">
      <c r="A276" s="47" t="s">
        <v>4358</v>
      </c>
      <c r="B276" s="48" t="s">
        <v>4359</v>
      </c>
      <c r="C276" s="1266">
        <v>57</v>
      </c>
      <c r="D276" s="1164">
        <v>57</v>
      </c>
      <c r="E276" s="232">
        <v>8</v>
      </c>
      <c r="F276" s="232">
        <v>8</v>
      </c>
      <c r="G276" s="1163">
        <f t="shared" si="16"/>
        <v>65</v>
      </c>
      <c r="H276" s="1163">
        <f t="shared" si="17"/>
        <v>65</v>
      </c>
    </row>
    <row r="277" spans="1:8" s="442" customFormat="1" ht="14.1" customHeight="1">
      <c r="A277" s="47" t="s">
        <v>4360</v>
      </c>
      <c r="B277" s="48" t="s">
        <v>4361</v>
      </c>
      <c r="C277" s="1266"/>
      <c r="D277" s="1164"/>
      <c r="E277" s="232"/>
      <c r="F277" s="232"/>
      <c r="G277" s="1163">
        <f t="shared" si="16"/>
        <v>0</v>
      </c>
      <c r="H277" s="1163">
        <f t="shared" si="17"/>
        <v>0</v>
      </c>
    </row>
    <row r="278" spans="1:8" s="442" customFormat="1" ht="25.5" customHeight="1">
      <c r="A278" s="47" t="s">
        <v>4362</v>
      </c>
      <c r="B278" s="48" t="s">
        <v>4363</v>
      </c>
      <c r="C278" s="1266"/>
      <c r="D278" s="1164"/>
      <c r="E278" s="232"/>
      <c r="F278" s="232"/>
      <c r="G278" s="1163">
        <f t="shared" si="16"/>
        <v>0</v>
      </c>
      <c r="H278" s="1163">
        <f t="shared" si="17"/>
        <v>0</v>
      </c>
    </row>
    <row r="279" spans="1:8" s="442" customFormat="1" ht="23.25" customHeight="1">
      <c r="A279" s="47" t="s">
        <v>4364</v>
      </c>
      <c r="B279" s="48" t="s">
        <v>4365</v>
      </c>
      <c r="C279" s="1266">
        <v>1222</v>
      </c>
      <c r="D279" s="1164">
        <v>1222</v>
      </c>
      <c r="E279" s="232">
        <v>322</v>
      </c>
      <c r="F279" s="232">
        <v>322</v>
      </c>
      <c r="G279" s="1163">
        <f t="shared" si="16"/>
        <v>1544</v>
      </c>
      <c r="H279" s="1163">
        <f t="shared" si="17"/>
        <v>1544</v>
      </c>
    </row>
    <row r="280" spans="1:8" s="442" customFormat="1" ht="14.1" customHeight="1">
      <c r="A280" s="47" t="s">
        <v>4366</v>
      </c>
      <c r="B280" s="48" t="s">
        <v>4367</v>
      </c>
      <c r="C280" s="1266">
        <v>19</v>
      </c>
      <c r="D280" s="1164">
        <v>19</v>
      </c>
      <c r="E280" s="232">
        <v>5</v>
      </c>
      <c r="F280" s="232">
        <v>5</v>
      </c>
      <c r="G280" s="1163">
        <f t="shared" si="16"/>
        <v>24</v>
      </c>
      <c r="H280" s="1163">
        <f t="shared" si="17"/>
        <v>24</v>
      </c>
    </row>
    <row r="281" spans="1:8" s="442" customFormat="1" ht="14.1" customHeight="1">
      <c r="A281" s="47" t="s">
        <v>4368</v>
      </c>
      <c r="B281" s="48" t="s">
        <v>4369</v>
      </c>
      <c r="C281" s="1266"/>
      <c r="D281" s="1164"/>
      <c r="E281" s="232"/>
      <c r="F281" s="232"/>
      <c r="G281" s="1163">
        <f t="shared" si="16"/>
        <v>0</v>
      </c>
      <c r="H281" s="1163">
        <f t="shared" si="17"/>
        <v>0</v>
      </c>
    </row>
    <row r="282" spans="1:8" s="442" customFormat="1" ht="14.1" customHeight="1">
      <c r="A282" s="47" t="s">
        <v>4370</v>
      </c>
      <c r="B282" s="48" t="s">
        <v>5967</v>
      </c>
      <c r="C282" s="1266">
        <v>653</v>
      </c>
      <c r="D282" s="1164">
        <v>653</v>
      </c>
      <c r="E282" s="232">
        <v>166</v>
      </c>
      <c r="F282" s="232">
        <v>166</v>
      </c>
      <c r="G282" s="1163">
        <f t="shared" si="16"/>
        <v>819</v>
      </c>
      <c r="H282" s="1163">
        <f t="shared" si="17"/>
        <v>819</v>
      </c>
    </row>
    <row r="283" spans="1:8" s="442" customFormat="1" ht="14.1" customHeight="1">
      <c r="A283" s="47" t="s">
        <v>5968</v>
      </c>
      <c r="B283" s="48" t="s">
        <v>5969</v>
      </c>
      <c r="C283" s="1266"/>
      <c r="D283" s="1164"/>
      <c r="E283" s="232"/>
      <c r="F283" s="232"/>
      <c r="G283" s="1163">
        <f t="shared" si="16"/>
        <v>0</v>
      </c>
      <c r="H283" s="1163">
        <f t="shared" si="17"/>
        <v>0</v>
      </c>
    </row>
    <row r="284" spans="1:8" s="442" customFormat="1" ht="27" customHeight="1">
      <c r="A284" s="47" t="s">
        <v>5970</v>
      </c>
      <c r="B284" s="48" t="s">
        <v>5971</v>
      </c>
      <c r="C284" s="1266">
        <v>240</v>
      </c>
      <c r="D284" s="1164">
        <v>240</v>
      </c>
      <c r="E284" s="232">
        <v>58</v>
      </c>
      <c r="F284" s="232">
        <v>58</v>
      </c>
      <c r="G284" s="1163">
        <f t="shared" si="16"/>
        <v>298</v>
      </c>
      <c r="H284" s="1163">
        <f t="shared" si="17"/>
        <v>298</v>
      </c>
    </row>
    <row r="285" spans="1:8" s="442" customFormat="1" ht="14.1" customHeight="1">
      <c r="A285" s="47" t="s">
        <v>5972</v>
      </c>
      <c r="B285" s="48" t="s">
        <v>5973</v>
      </c>
      <c r="C285" s="1266"/>
      <c r="D285" s="1164"/>
      <c r="E285" s="232"/>
      <c r="F285" s="232"/>
      <c r="G285" s="1163">
        <f t="shared" si="16"/>
        <v>0</v>
      </c>
      <c r="H285" s="1163">
        <f t="shared" si="17"/>
        <v>0</v>
      </c>
    </row>
    <row r="286" spans="1:8" s="442" customFormat="1" ht="25.5" customHeight="1">
      <c r="A286" s="47" t="s">
        <v>5974</v>
      </c>
      <c r="B286" s="48" t="s">
        <v>5975</v>
      </c>
      <c r="C286" s="1266">
        <v>1038</v>
      </c>
      <c r="D286" s="1164">
        <v>1038</v>
      </c>
      <c r="E286" s="232">
        <v>305</v>
      </c>
      <c r="F286" s="232">
        <v>305</v>
      </c>
      <c r="G286" s="1163">
        <f t="shared" si="16"/>
        <v>1343</v>
      </c>
      <c r="H286" s="1163">
        <f t="shared" si="17"/>
        <v>1343</v>
      </c>
    </row>
    <row r="287" spans="1:8" s="442" customFormat="1" ht="25.5" customHeight="1">
      <c r="A287" s="47" t="s">
        <v>5976</v>
      </c>
      <c r="B287" s="48" t="s">
        <v>5977</v>
      </c>
      <c r="C287" s="1266"/>
      <c r="D287" s="1164"/>
      <c r="E287" s="232"/>
      <c r="F287" s="232"/>
      <c r="G287" s="1163">
        <f t="shared" si="16"/>
        <v>0</v>
      </c>
      <c r="H287" s="1163">
        <f t="shared" si="17"/>
        <v>0</v>
      </c>
    </row>
    <row r="288" spans="1:8" s="442" customFormat="1" ht="21" customHeight="1">
      <c r="A288" s="47" t="s">
        <v>5978</v>
      </c>
      <c r="B288" s="48" t="s">
        <v>2184</v>
      </c>
      <c r="C288" s="1266">
        <v>12</v>
      </c>
      <c r="D288" s="1164">
        <v>12</v>
      </c>
      <c r="E288" s="232">
        <v>2</v>
      </c>
      <c r="F288" s="232">
        <v>2</v>
      </c>
      <c r="G288" s="1163">
        <f t="shared" si="16"/>
        <v>14</v>
      </c>
      <c r="H288" s="1163">
        <f t="shared" si="17"/>
        <v>14</v>
      </c>
    </row>
    <row r="289" spans="1:8" s="442" customFormat="1" ht="14.1" customHeight="1">
      <c r="A289" s="47" t="s">
        <v>2185</v>
      </c>
      <c r="B289" s="48" t="s">
        <v>2186</v>
      </c>
      <c r="C289" s="1266">
        <v>3</v>
      </c>
      <c r="D289" s="1164">
        <v>0</v>
      </c>
      <c r="E289" s="232">
        <v>1</v>
      </c>
      <c r="F289" s="232">
        <v>0</v>
      </c>
      <c r="G289" s="1163">
        <f t="shared" si="16"/>
        <v>4</v>
      </c>
      <c r="H289" s="1163">
        <f t="shared" si="17"/>
        <v>0</v>
      </c>
    </row>
    <row r="290" spans="1:8" s="442" customFormat="1" ht="23.25" customHeight="1">
      <c r="A290" s="47" t="s">
        <v>2187</v>
      </c>
      <c r="B290" s="48" t="s">
        <v>2188</v>
      </c>
      <c r="C290" s="1266">
        <v>2</v>
      </c>
      <c r="D290" s="1164">
        <v>0</v>
      </c>
      <c r="E290" s="232">
        <v>1</v>
      </c>
      <c r="F290" s="232">
        <v>0</v>
      </c>
      <c r="G290" s="1163">
        <f t="shared" si="16"/>
        <v>3</v>
      </c>
      <c r="H290" s="1163">
        <f t="shared" si="17"/>
        <v>0</v>
      </c>
    </row>
    <row r="291" spans="1:8" s="442" customFormat="1" ht="24.75" customHeight="1">
      <c r="A291" s="459" t="s">
        <v>2189</v>
      </c>
      <c r="B291" s="48" t="s">
        <v>2190</v>
      </c>
      <c r="C291" s="461"/>
      <c r="D291" s="461"/>
      <c r="E291" s="461"/>
      <c r="F291" s="461"/>
      <c r="G291" s="1163">
        <f t="shared" si="16"/>
        <v>0</v>
      </c>
      <c r="H291" s="1163">
        <f t="shared" si="17"/>
        <v>0</v>
      </c>
    </row>
    <row r="292" spans="1:8" s="442" customFormat="1" ht="27" customHeight="1">
      <c r="A292" s="459" t="s">
        <v>2191</v>
      </c>
      <c r="B292" s="338" t="s">
        <v>2192</v>
      </c>
      <c r="C292" s="461"/>
      <c r="D292" s="461"/>
      <c r="E292" s="461"/>
      <c r="F292" s="461"/>
      <c r="G292" s="1163">
        <f t="shared" si="16"/>
        <v>0</v>
      </c>
      <c r="H292" s="1163">
        <f t="shared" si="17"/>
        <v>0</v>
      </c>
    </row>
    <row r="293" spans="1:8" s="442" customFormat="1" ht="24.75" customHeight="1">
      <c r="A293" s="459" t="s">
        <v>2193</v>
      </c>
      <c r="B293" s="339" t="s">
        <v>2194</v>
      </c>
      <c r="C293" s="461"/>
      <c r="D293" s="461"/>
      <c r="E293" s="461"/>
      <c r="F293" s="461"/>
      <c r="G293" s="1163">
        <f t="shared" si="16"/>
        <v>0</v>
      </c>
      <c r="H293" s="1163">
        <f t="shared" si="17"/>
        <v>0</v>
      </c>
    </row>
    <row r="294" spans="1:8" s="442" customFormat="1" ht="24.75" customHeight="1">
      <c r="A294" s="371" t="s">
        <v>2195</v>
      </c>
      <c r="B294" s="466" t="s">
        <v>2196</v>
      </c>
      <c r="C294" s="461"/>
      <c r="D294" s="461"/>
      <c r="E294" s="232"/>
      <c r="F294" s="232"/>
      <c r="G294" s="1163">
        <f t="shared" si="16"/>
        <v>0</v>
      </c>
      <c r="H294" s="1163">
        <f t="shared" si="17"/>
        <v>0</v>
      </c>
    </row>
    <row r="295" spans="1:8" s="442" customFormat="1" ht="14.1" customHeight="1">
      <c r="A295" s="47" t="s">
        <v>2197</v>
      </c>
      <c r="B295" s="48" t="s">
        <v>2198</v>
      </c>
      <c r="C295" s="461"/>
      <c r="D295" s="461"/>
      <c r="E295" s="232"/>
      <c r="F295" s="232"/>
      <c r="G295" s="1163">
        <f t="shared" ref="G295:G321" si="18">C295+E295</f>
        <v>0</v>
      </c>
      <c r="H295" s="1163">
        <f t="shared" ref="H295:H321" si="19">D295+F295</f>
        <v>0</v>
      </c>
    </row>
    <row r="296" spans="1:8" s="442" customFormat="1" ht="14.1" customHeight="1">
      <c r="A296" s="47" t="s">
        <v>2199</v>
      </c>
      <c r="B296" s="48" t="s">
        <v>2200</v>
      </c>
      <c r="C296" s="461">
        <v>1</v>
      </c>
      <c r="D296" s="461">
        <v>1</v>
      </c>
      <c r="E296" s="232"/>
      <c r="F296" s="232"/>
      <c r="G296" s="1163">
        <f t="shared" si="18"/>
        <v>1</v>
      </c>
      <c r="H296" s="1163">
        <f t="shared" si="19"/>
        <v>1</v>
      </c>
    </row>
    <row r="297" spans="1:8" s="442" customFormat="1" ht="26.25" customHeight="1">
      <c r="A297" s="50" t="s">
        <v>2201</v>
      </c>
      <c r="B297" s="48" t="s">
        <v>2202</v>
      </c>
      <c r="C297" s="461"/>
      <c r="D297" s="461"/>
      <c r="E297" s="232"/>
      <c r="F297" s="232"/>
      <c r="G297" s="1163">
        <f t="shared" si="18"/>
        <v>0</v>
      </c>
      <c r="H297" s="1163">
        <f t="shared" si="19"/>
        <v>0</v>
      </c>
    </row>
    <row r="298" spans="1:8" s="442" customFormat="1" ht="24" customHeight="1">
      <c r="A298" s="50" t="s">
        <v>2203</v>
      </c>
      <c r="B298" s="48" t="s">
        <v>2204</v>
      </c>
      <c r="C298" s="461">
        <v>100</v>
      </c>
      <c r="D298" s="461">
        <v>100</v>
      </c>
      <c r="E298" s="461">
        <v>2</v>
      </c>
      <c r="F298" s="461">
        <v>2</v>
      </c>
      <c r="G298" s="1163">
        <f t="shared" si="18"/>
        <v>102</v>
      </c>
      <c r="H298" s="1163">
        <f t="shared" si="19"/>
        <v>102</v>
      </c>
    </row>
    <row r="299" spans="1:8" s="442" customFormat="1" ht="23.25" customHeight="1">
      <c r="A299" s="50" t="s">
        <v>3950</v>
      </c>
      <c r="B299" s="48" t="s">
        <v>3951</v>
      </c>
      <c r="C299" s="461">
        <v>41</v>
      </c>
      <c r="D299" s="461">
        <v>41</v>
      </c>
      <c r="E299" s="461">
        <v>3</v>
      </c>
      <c r="F299" s="461">
        <v>3</v>
      </c>
      <c r="G299" s="1163">
        <f t="shared" si="18"/>
        <v>44</v>
      </c>
      <c r="H299" s="1163">
        <f t="shared" si="19"/>
        <v>44</v>
      </c>
    </row>
    <row r="300" spans="1:8" s="442" customFormat="1" ht="23.25" customHeight="1">
      <c r="A300" s="50" t="s">
        <v>3952</v>
      </c>
      <c r="B300" s="48" t="s">
        <v>3953</v>
      </c>
      <c r="C300" s="461">
        <v>86</v>
      </c>
      <c r="D300" s="461">
        <v>86</v>
      </c>
      <c r="E300" s="461">
        <v>4</v>
      </c>
      <c r="F300" s="461">
        <v>4</v>
      </c>
      <c r="G300" s="1163">
        <f t="shared" si="18"/>
        <v>90</v>
      </c>
      <c r="H300" s="1163">
        <f t="shared" si="19"/>
        <v>90</v>
      </c>
    </row>
    <row r="301" spans="1:8" s="442" customFormat="1" ht="27.75" customHeight="1">
      <c r="A301" s="50" t="s">
        <v>3954</v>
      </c>
      <c r="B301" s="48" t="s">
        <v>3955</v>
      </c>
      <c r="C301" s="461">
        <v>4</v>
      </c>
      <c r="D301" s="461">
        <v>4</v>
      </c>
      <c r="E301" s="461"/>
      <c r="F301" s="461"/>
      <c r="G301" s="1163">
        <f t="shared" si="18"/>
        <v>4</v>
      </c>
      <c r="H301" s="1163">
        <f t="shared" si="19"/>
        <v>4</v>
      </c>
    </row>
    <row r="302" spans="1:8" s="442" customFormat="1" ht="14.1" customHeight="1">
      <c r="A302" s="50" t="s">
        <v>3956</v>
      </c>
      <c r="B302" s="338" t="s">
        <v>3957</v>
      </c>
      <c r="C302" s="461">
        <v>136</v>
      </c>
      <c r="D302" s="461">
        <v>136</v>
      </c>
      <c r="E302" s="461">
        <v>19</v>
      </c>
      <c r="F302" s="461">
        <v>19</v>
      </c>
      <c r="G302" s="1163">
        <f t="shared" si="18"/>
        <v>155</v>
      </c>
      <c r="H302" s="1163">
        <f t="shared" si="19"/>
        <v>155</v>
      </c>
    </row>
    <row r="303" spans="1:8" s="442" customFormat="1" ht="14.1" customHeight="1">
      <c r="A303" s="50" t="s">
        <v>3958</v>
      </c>
      <c r="B303" s="338" t="s">
        <v>3959</v>
      </c>
      <c r="C303" s="461">
        <v>56</v>
      </c>
      <c r="D303" s="461">
        <v>56</v>
      </c>
      <c r="E303" s="461">
        <v>8</v>
      </c>
      <c r="F303" s="461">
        <v>8</v>
      </c>
      <c r="G303" s="1163">
        <f t="shared" si="18"/>
        <v>64</v>
      </c>
      <c r="H303" s="1163">
        <f t="shared" si="19"/>
        <v>64</v>
      </c>
    </row>
    <row r="304" spans="1:8" s="442" customFormat="1" ht="24.75" customHeight="1">
      <c r="A304" s="50" t="s">
        <v>3960</v>
      </c>
      <c r="B304" s="338" t="s">
        <v>3961</v>
      </c>
      <c r="C304" s="461">
        <v>26</v>
      </c>
      <c r="D304" s="461">
        <v>26</v>
      </c>
      <c r="E304" s="461">
        <v>1</v>
      </c>
      <c r="F304" s="461">
        <v>1</v>
      </c>
      <c r="G304" s="1163">
        <f t="shared" si="18"/>
        <v>27</v>
      </c>
      <c r="H304" s="1163">
        <f t="shared" si="19"/>
        <v>27</v>
      </c>
    </row>
    <row r="305" spans="1:9" s="442" customFormat="1" ht="27" customHeight="1">
      <c r="A305" s="50" t="s">
        <v>261</v>
      </c>
      <c r="B305" s="338" t="s">
        <v>262</v>
      </c>
      <c r="C305" s="461"/>
      <c r="D305" s="461"/>
      <c r="E305" s="232"/>
      <c r="F305" s="232"/>
      <c r="G305" s="1163">
        <f t="shared" si="18"/>
        <v>0</v>
      </c>
      <c r="H305" s="1163">
        <f t="shared" si="19"/>
        <v>0</v>
      </c>
    </row>
    <row r="306" spans="1:9" s="442" customFormat="1" ht="21.75" customHeight="1">
      <c r="A306" s="50" t="s">
        <v>263</v>
      </c>
      <c r="B306" s="338" t="s">
        <v>264</v>
      </c>
      <c r="C306" s="461">
        <v>18</v>
      </c>
      <c r="D306" s="461">
        <v>18</v>
      </c>
      <c r="E306" s="232">
        <v>10</v>
      </c>
      <c r="F306" s="232">
        <v>10</v>
      </c>
      <c r="G306" s="1163">
        <f t="shared" si="18"/>
        <v>28</v>
      </c>
      <c r="H306" s="1163">
        <f t="shared" si="19"/>
        <v>28</v>
      </c>
    </row>
    <row r="307" spans="1:9" s="442" customFormat="1" ht="21.75" customHeight="1">
      <c r="A307" s="50" t="s">
        <v>3040</v>
      </c>
      <c r="B307" s="338" t="s">
        <v>3041</v>
      </c>
      <c r="C307" s="461">
        <v>238</v>
      </c>
      <c r="D307" s="461">
        <v>238</v>
      </c>
      <c r="E307" s="232">
        <v>84</v>
      </c>
      <c r="F307" s="232">
        <v>84</v>
      </c>
      <c r="G307" s="1163">
        <f t="shared" si="18"/>
        <v>322</v>
      </c>
      <c r="H307" s="1163">
        <f t="shared" si="19"/>
        <v>322</v>
      </c>
    </row>
    <row r="308" spans="1:9" s="442" customFormat="1" ht="21.75" customHeight="1">
      <c r="A308" s="50" t="s">
        <v>3066</v>
      </c>
      <c r="B308" s="48" t="s">
        <v>3067</v>
      </c>
      <c r="C308" s="461"/>
      <c r="D308" s="461"/>
      <c r="E308" s="232"/>
      <c r="F308" s="232"/>
      <c r="G308" s="1163">
        <f t="shared" si="18"/>
        <v>0</v>
      </c>
      <c r="H308" s="1163">
        <f t="shared" si="19"/>
        <v>0</v>
      </c>
    </row>
    <row r="309" spans="1:9" s="442" customFormat="1" ht="28.5" customHeight="1">
      <c r="A309" s="50" t="s">
        <v>4706</v>
      </c>
      <c r="B309" s="338" t="s">
        <v>4707</v>
      </c>
      <c r="C309" s="461">
        <v>6</v>
      </c>
      <c r="D309" s="461">
        <v>0</v>
      </c>
      <c r="E309" s="461">
        <v>1</v>
      </c>
      <c r="F309" s="461">
        <v>0</v>
      </c>
      <c r="G309" s="1163">
        <f t="shared" si="18"/>
        <v>7</v>
      </c>
      <c r="H309" s="1163">
        <f t="shared" si="19"/>
        <v>0</v>
      </c>
    </row>
    <row r="310" spans="1:9" s="442" customFormat="1" ht="21.75" customHeight="1">
      <c r="A310" s="50" t="s">
        <v>4708</v>
      </c>
      <c r="B310" s="338" t="s">
        <v>4709</v>
      </c>
      <c r="C310" s="461">
        <v>6</v>
      </c>
      <c r="D310" s="461">
        <v>6</v>
      </c>
      <c r="E310" s="461">
        <v>3</v>
      </c>
      <c r="F310" s="461">
        <v>3</v>
      </c>
      <c r="G310" s="1163">
        <f t="shared" si="18"/>
        <v>9</v>
      </c>
      <c r="H310" s="1163">
        <f t="shared" si="19"/>
        <v>9</v>
      </c>
      <c r="I310" s="442" t="s">
        <v>5979</v>
      </c>
    </row>
    <row r="311" spans="1:9" s="442" customFormat="1" ht="21.75" customHeight="1">
      <c r="A311" s="50" t="s">
        <v>4860</v>
      </c>
      <c r="B311" s="338" t="s">
        <v>4861</v>
      </c>
      <c r="C311" s="461"/>
      <c r="D311" s="461"/>
      <c r="E311" s="461"/>
      <c r="F311" s="461"/>
      <c r="G311" s="1163">
        <f t="shared" si="18"/>
        <v>0</v>
      </c>
      <c r="H311" s="1163">
        <f t="shared" si="19"/>
        <v>0</v>
      </c>
    </row>
    <row r="312" spans="1:9" s="442" customFormat="1" ht="21.75" customHeight="1">
      <c r="A312" s="50" t="s">
        <v>5970</v>
      </c>
      <c r="B312" s="338" t="s">
        <v>5027</v>
      </c>
      <c r="C312" s="461"/>
      <c r="D312" s="461"/>
      <c r="E312" s="461"/>
      <c r="F312" s="461"/>
      <c r="G312" s="1163">
        <f t="shared" si="18"/>
        <v>0</v>
      </c>
      <c r="H312" s="1163">
        <f t="shared" si="19"/>
        <v>0</v>
      </c>
    </row>
    <row r="313" spans="1:9" s="442" customFormat="1" ht="21.75" customHeight="1">
      <c r="A313" s="50" t="s">
        <v>6983</v>
      </c>
      <c r="B313" s="338" t="s">
        <v>6984</v>
      </c>
      <c r="C313" s="461">
        <v>1</v>
      </c>
      <c r="D313" s="461">
        <v>1</v>
      </c>
      <c r="E313" s="461"/>
      <c r="F313" s="461"/>
      <c r="G313" s="1163">
        <f t="shared" si="18"/>
        <v>1</v>
      </c>
      <c r="H313" s="1163">
        <f t="shared" si="19"/>
        <v>1</v>
      </c>
    </row>
    <row r="314" spans="1:9" s="442" customFormat="1" ht="19.5" customHeight="1">
      <c r="A314" s="50" t="s">
        <v>7100</v>
      </c>
      <c r="B314" s="338" t="s">
        <v>7101</v>
      </c>
      <c r="C314" s="461">
        <v>129</v>
      </c>
      <c r="D314" s="461">
        <v>129</v>
      </c>
      <c r="E314" s="461">
        <v>13</v>
      </c>
      <c r="F314" s="461">
        <v>13</v>
      </c>
      <c r="G314" s="1163">
        <f t="shared" si="18"/>
        <v>142</v>
      </c>
      <c r="H314" s="1163">
        <f t="shared" si="19"/>
        <v>142</v>
      </c>
    </row>
    <row r="315" spans="1:9" s="442" customFormat="1" ht="21.75" customHeight="1">
      <c r="A315" s="50" t="s">
        <v>5924</v>
      </c>
      <c r="B315" s="338" t="s">
        <v>7107</v>
      </c>
      <c r="C315" s="461"/>
      <c r="D315" s="461"/>
      <c r="E315" s="461"/>
      <c r="F315" s="461"/>
      <c r="G315" s="1163">
        <f t="shared" si="18"/>
        <v>0</v>
      </c>
      <c r="H315" s="1163">
        <f t="shared" si="19"/>
        <v>0</v>
      </c>
    </row>
    <row r="316" spans="1:9" s="442" customFormat="1" ht="21.75" customHeight="1">
      <c r="A316" s="50" t="s">
        <v>7384</v>
      </c>
      <c r="B316" s="338" t="s">
        <v>7385</v>
      </c>
      <c r="C316" s="461">
        <v>1</v>
      </c>
      <c r="D316" s="461">
        <v>1</v>
      </c>
      <c r="E316" s="461"/>
      <c r="F316" s="461"/>
      <c r="G316" s="1163">
        <f t="shared" si="18"/>
        <v>1</v>
      </c>
      <c r="H316" s="1163">
        <f t="shared" si="19"/>
        <v>1</v>
      </c>
    </row>
    <row r="317" spans="1:9" s="442" customFormat="1" ht="27.75" customHeight="1">
      <c r="A317" s="50" t="s">
        <v>7607</v>
      </c>
      <c r="B317" s="338" t="s">
        <v>7608</v>
      </c>
      <c r="C317" s="461">
        <v>1</v>
      </c>
      <c r="D317" s="461">
        <v>0</v>
      </c>
      <c r="E317" s="461"/>
      <c r="F317" s="461"/>
      <c r="G317" s="1163">
        <f t="shared" si="18"/>
        <v>1</v>
      </c>
      <c r="H317" s="1163">
        <f t="shared" si="19"/>
        <v>0</v>
      </c>
    </row>
    <row r="318" spans="1:9" s="442" customFormat="1" ht="22.5" customHeight="1">
      <c r="A318" s="50" t="s">
        <v>7609</v>
      </c>
      <c r="B318" s="338" t="s">
        <v>7610</v>
      </c>
      <c r="C318" s="461">
        <v>1</v>
      </c>
      <c r="D318" s="461">
        <v>0</v>
      </c>
      <c r="E318" s="461"/>
      <c r="F318" s="461"/>
      <c r="G318" s="1163">
        <f t="shared" si="18"/>
        <v>1</v>
      </c>
      <c r="H318" s="1163">
        <f t="shared" si="19"/>
        <v>0</v>
      </c>
    </row>
    <row r="319" spans="1:9" s="442" customFormat="1" ht="27.75" customHeight="1">
      <c r="A319" s="50" t="s">
        <v>4350</v>
      </c>
      <c r="B319" s="338"/>
      <c r="C319" s="461"/>
      <c r="D319" s="461"/>
      <c r="E319" s="461"/>
      <c r="F319" s="461"/>
      <c r="G319" s="1163">
        <f t="shared" si="18"/>
        <v>0</v>
      </c>
      <c r="H319" s="1163">
        <f t="shared" si="19"/>
        <v>0</v>
      </c>
    </row>
    <row r="320" spans="1:9" s="442" customFormat="1" ht="27.75" customHeight="1">
      <c r="A320" s="50"/>
      <c r="B320" s="338"/>
      <c r="C320" s="461"/>
      <c r="D320" s="461"/>
      <c r="E320" s="461"/>
      <c r="F320" s="461"/>
      <c r="G320" s="1163">
        <f t="shared" si="18"/>
        <v>0</v>
      </c>
      <c r="H320" s="1163">
        <f t="shared" si="19"/>
        <v>0</v>
      </c>
    </row>
    <row r="321" spans="1:8" s="442" customFormat="1" ht="24" customHeight="1">
      <c r="A321" s="50"/>
      <c r="B321" s="338"/>
      <c r="C321" s="461"/>
      <c r="D321" s="461"/>
      <c r="E321" s="461"/>
      <c r="F321" s="461"/>
      <c r="G321" s="1163">
        <f t="shared" si="18"/>
        <v>0</v>
      </c>
      <c r="H321" s="1163">
        <f t="shared" si="19"/>
        <v>0</v>
      </c>
    </row>
    <row r="322" spans="1:8" s="442" customFormat="1" ht="12.75" customHeight="1">
      <c r="A322" s="715" t="s">
        <v>6982</v>
      </c>
      <c r="B322" s="338"/>
      <c r="C322" s="461"/>
      <c r="D322" s="461"/>
      <c r="E322" s="461"/>
      <c r="F322" s="461"/>
      <c r="G322" s="1163"/>
      <c r="H322" s="1163"/>
    </row>
    <row r="323" spans="1:8" s="442" customFormat="1" ht="16.5" customHeight="1">
      <c r="A323" s="447" t="s">
        <v>2058</v>
      </c>
      <c r="B323" s="448"/>
      <c r="C323" s="449">
        <v>388</v>
      </c>
      <c r="D323" s="449">
        <v>388</v>
      </c>
      <c r="E323" s="449">
        <v>39</v>
      </c>
      <c r="F323" s="449">
        <v>39</v>
      </c>
      <c r="G323" s="1163">
        <f t="shared" ref="G323:G341" si="20">C323+E323</f>
        <v>427</v>
      </c>
      <c r="H323" s="1163">
        <f t="shared" ref="H323:H341" si="21">D323+F323</f>
        <v>427</v>
      </c>
    </row>
    <row r="324" spans="1:8" s="442" customFormat="1" ht="15.75" customHeight="1">
      <c r="A324" s="450" t="s">
        <v>2059</v>
      </c>
      <c r="B324" s="451"/>
      <c r="C324" s="452">
        <f>SUM(C325:C334)</f>
        <v>397</v>
      </c>
      <c r="D324" s="452">
        <f>SUM(D325:D334)</f>
        <v>397</v>
      </c>
      <c r="E324" s="452">
        <f>SUM(E325:E334)</f>
        <v>39</v>
      </c>
      <c r="F324" s="452">
        <f>SUM(F325:F334)</f>
        <v>39</v>
      </c>
      <c r="G324" s="1163">
        <f t="shared" si="20"/>
        <v>436</v>
      </c>
      <c r="H324" s="1163">
        <f t="shared" si="21"/>
        <v>436</v>
      </c>
    </row>
    <row r="325" spans="1:8" s="442" customFormat="1" ht="13.5" customHeight="1">
      <c r="A325" s="50" t="s">
        <v>3843</v>
      </c>
      <c r="B325" s="338" t="s">
        <v>3844</v>
      </c>
      <c r="C325" s="461">
        <v>86</v>
      </c>
      <c r="D325" s="461">
        <v>86</v>
      </c>
      <c r="E325" s="461">
        <v>10</v>
      </c>
      <c r="F325" s="461">
        <v>10</v>
      </c>
      <c r="G325" s="1163">
        <f t="shared" si="20"/>
        <v>96</v>
      </c>
      <c r="H325" s="1163">
        <f t="shared" si="21"/>
        <v>96</v>
      </c>
    </row>
    <row r="326" spans="1:8" s="442" customFormat="1" ht="13.5" customHeight="1">
      <c r="A326" s="50" t="s">
        <v>3851</v>
      </c>
      <c r="B326" s="338" t="s">
        <v>6731</v>
      </c>
      <c r="C326" s="461">
        <v>166</v>
      </c>
      <c r="D326" s="461">
        <v>166</v>
      </c>
      <c r="E326" s="461">
        <v>7</v>
      </c>
      <c r="F326" s="461">
        <v>7</v>
      </c>
      <c r="G326" s="1163">
        <f t="shared" si="20"/>
        <v>173</v>
      </c>
      <c r="H326" s="1163">
        <f t="shared" si="21"/>
        <v>173</v>
      </c>
    </row>
    <row r="327" spans="1:8" s="442" customFormat="1" ht="13.5" customHeight="1">
      <c r="A327" s="50" t="s">
        <v>3853</v>
      </c>
      <c r="B327" s="338" t="s">
        <v>6732</v>
      </c>
      <c r="C327" s="461">
        <v>13</v>
      </c>
      <c r="D327" s="461">
        <v>13</v>
      </c>
      <c r="E327" s="461">
        <v>3</v>
      </c>
      <c r="F327" s="461">
        <v>3</v>
      </c>
      <c r="G327" s="1163">
        <f t="shared" si="20"/>
        <v>16</v>
      </c>
      <c r="H327" s="1163">
        <f t="shared" si="21"/>
        <v>16</v>
      </c>
    </row>
    <row r="328" spans="1:8" s="442" customFormat="1" ht="13.5" customHeight="1">
      <c r="A328" s="50" t="s">
        <v>3993</v>
      </c>
      <c r="B328" s="338" t="s">
        <v>6733</v>
      </c>
      <c r="C328" s="461">
        <v>8</v>
      </c>
      <c r="D328" s="461">
        <v>8</v>
      </c>
      <c r="E328" s="461">
        <v>2</v>
      </c>
      <c r="F328" s="461">
        <v>2</v>
      </c>
      <c r="G328" s="1163">
        <f t="shared" si="20"/>
        <v>10</v>
      </c>
      <c r="H328" s="1163">
        <f t="shared" si="21"/>
        <v>10</v>
      </c>
    </row>
    <row r="329" spans="1:8" s="442" customFormat="1" ht="13.5" customHeight="1">
      <c r="A329" s="50" t="s">
        <v>6709</v>
      </c>
      <c r="B329" s="338" t="s">
        <v>6734</v>
      </c>
      <c r="C329" s="461">
        <v>118</v>
      </c>
      <c r="D329" s="461">
        <v>118</v>
      </c>
      <c r="E329" s="461">
        <v>16</v>
      </c>
      <c r="F329" s="461">
        <v>16</v>
      </c>
      <c r="G329" s="1163">
        <f t="shared" si="20"/>
        <v>134</v>
      </c>
      <c r="H329" s="1163">
        <f t="shared" si="21"/>
        <v>134</v>
      </c>
    </row>
    <row r="330" spans="1:8" s="442" customFormat="1" ht="13.5" customHeight="1">
      <c r="A330" s="50" t="s">
        <v>5003</v>
      </c>
      <c r="B330" s="338" t="s">
        <v>6735</v>
      </c>
      <c r="C330" s="461"/>
      <c r="D330" s="461"/>
      <c r="E330" s="461"/>
      <c r="F330" s="461"/>
      <c r="G330" s="1163">
        <f t="shared" si="20"/>
        <v>0</v>
      </c>
      <c r="H330" s="1163">
        <f t="shared" si="21"/>
        <v>0</v>
      </c>
    </row>
    <row r="331" spans="1:8" s="442" customFormat="1" ht="13.5" customHeight="1">
      <c r="A331" s="50" t="s">
        <v>3995</v>
      </c>
      <c r="B331" s="338" t="s">
        <v>7140</v>
      </c>
      <c r="C331" s="461">
        <v>4</v>
      </c>
      <c r="D331" s="461">
        <v>4</v>
      </c>
      <c r="E331" s="461">
        <v>1</v>
      </c>
      <c r="F331" s="461">
        <v>1</v>
      </c>
      <c r="G331" s="1163">
        <f t="shared" si="20"/>
        <v>5</v>
      </c>
      <c r="H331" s="1163">
        <f t="shared" si="21"/>
        <v>5</v>
      </c>
    </row>
    <row r="332" spans="1:8" s="442" customFormat="1" ht="24" customHeight="1">
      <c r="A332" s="50" t="s">
        <v>3997</v>
      </c>
      <c r="B332" s="338" t="s">
        <v>7399</v>
      </c>
      <c r="C332" s="461">
        <v>1</v>
      </c>
      <c r="D332" s="461">
        <v>1</v>
      </c>
      <c r="E332" s="461"/>
      <c r="F332" s="461"/>
      <c r="G332" s="1163">
        <f t="shared" si="20"/>
        <v>1</v>
      </c>
      <c r="H332" s="1163">
        <f t="shared" si="21"/>
        <v>1</v>
      </c>
    </row>
    <row r="333" spans="1:8" s="442" customFormat="1" ht="13.5" customHeight="1">
      <c r="A333" s="50" t="s">
        <v>3987</v>
      </c>
      <c r="B333" s="338" t="s">
        <v>7638</v>
      </c>
      <c r="C333" s="461">
        <v>1</v>
      </c>
      <c r="D333" s="461">
        <v>1</v>
      </c>
      <c r="E333" s="461"/>
      <c r="F333" s="461"/>
      <c r="G333" s="1163">
        <f t="shared" si="20"/>
        <v>1</v>
      </c>
      <c r="H333" s="1163">
        <f t="shared" si="21"/>
        <v>1</v>
      </c>
    </row>
    <row r="334" spans="1:8" s="442" customFormat="1" ht="12.75" customHeight="1">
      <c r="A334" s="459"/>
      <c r="B334" s="338"/>
      <c r="C334" s="461"/>
      <c r="D334" s="461"/>
      <c r="E334" s="461"/>
      <c r="F334" s="461"/>
      <c r="G334" s="1163">
        <f t="shared" si="20"/>
        <v>0</v>
      </c>
      <c r="H334" s="1163">
        <f t="shared" si="21"/>
        <v>0</v>
      </c>
    </row>
    <row r="335" spans="1:8" s="442" customFormat="1" ht="14.1" customHeight="1">
      <c r="A335" s="471" t="s">
        <v>3962</v>
      </c>
      <c r="B335" s="472"/>
      <c r="C335" s="461"/>
      <c r="D335" s="461"/>
      <c r="E335" s="461"/>
      <c r="F335" s="461"/>
      <c r="G335" s="1163">
        <f t="shared" si="20"/>
        <v>0</v>
      </c>
      <c r="H335" s="1163">
        <f t="shared" si="21"/>
        <v>0</v>
      </c>
    </row>
    <row r="336" spans="1:8" s="442" customFormat="1" ht="14.1" customHeight="1">
      <c r="A336" s="471" t="s">
        <v>2058</v>
      </c>
      <c r="B336" s="463"/>
      <c r="C336" s="461"/>
      <c r="D336" s="461"/>
      <c r="E336" s="461"/>
      <c r="F336" s="461"/>
      <c r="G336" s="1163">
        <f t="shared" si="20"/>
        <v>0</v>
      </c>
      <c r="H336" s="1163">
        <f t="shared" si="21"/>
        <v>0</v>
      </c>
    </row>
    <row r="337" spans="1:8" s="442" customFormat="1" ht="14.1" customHeight="1">
      <c r="A337" s="474" t="s">
        <v>2059</v>
      </c>
      <c r="B337" s="475"/>
      <c r="C337" s="461"/>
      <c r="D337" s="461"/>
      <c r="E337" s="461"/>
      <c r="F337" s="461"/>
      <c r="G337" s="1163">
        <f t="shared" si="20"/>
        <v>0</v>
      </c>
      <c r="H337" s="1163">
        <f t="shared" si="21"/>
        <v>0</v>
      </c>
    </row>
    <row r="338" spans="1:8" s="442" customFormat="1" ht="14.1" customHeight="1">
      <c r="A338" s="468" t="s">
        <v>2181</v>
      </c>
      <c r="B338" s="469"/>
      <c r="C338" s="461"/>
      <c r="D338" s="461"/>
      <c r="E338" s="461"/>
      <c r="F338" s="461"/>
      <c r="G338" s="1163">
        <f t="shared" si="20"/>
        <v>0</v>
      </c>
      <c r="H338" s="1163">
        <f t="shared" si="21"/>
        <v>0</v>
      </c>
    </row>
    <row r="339" spans="1:8" s="442" customFormat="1" ht="14.1" customHeight="1">
      <c r="A339" s="821" t="s">
        <v>3963</v>
      </c>
      <c r="B339" s="476" t="s">
        <v>3964</v>
      </c>
      <c r="C339" s="461"/>
      <c r="D339" s="461"/>
      <c r="E339" s="461"/>
      <c r="F339" s="461"/>
      <c r="G339" s="1163">
        <f t="shared" si="20"/>
        <v>0</v>
      </c>
      <c r="H339" s="1163">
        <f t="shared" si="21"/>
        <v>0</v>
      </c>
    </row>
    <row r="340" spans="1:8" s="442" customFormat="1" ht="14.1" customHeight="1">
      <c r="A340" s="477" t="s">
        <v>3965</v>
      </c>
      <c r="B340" s="477"/>
      <c r="C340" s="479">
        <f t="shared" ref="C340:F341" si="22">SUM(C9+C139+C205+C244+C263+C323)</f>
        <v>30298</v>
      </c>
      <c r="D340" s="479">
        <f t="shared" si="22"/>
        <v>28879</v>
      </c>
      <c r="E340" s="479">
        <f t="shared" si="22"/>
        <v>5050</v>
      </c>
      <c r="F340" s="479">
        <f t="shared" si="22"/>
        <v>8548</v>
      </c>
      <c r="G340" s="1163">
        <f t="shared" si="20"/>
        <v>35348</v>
      </c>
      <c r="H340" s="1163">
        <f t="shared" si="21"/>
        <v>37427</v>
      </c>
    </row>
    <row r="341" spans="1:8" s="442" customFormat="1" ht="14.1" customHeight="1">
      <c r="A341" s="477" t="s">
        <v>3966</v>
      </c>
      <c r="B341" s="477"/>
      <c r="C341" s="479">
        <f t="shared" si="22"/>
        <v>50456</v>
      </c>
      <c r="D341" s="479">
        <f t="shared" si="22"/>
        <v>48322</v>
      </c>
      <c r="E341" s="479">
        <f t="shared" si="22"/>
        <v>6353</v>
      </c>
      <c r="F341" s="479">
        <f t="shared" si="22"/>
        <v>10047</v>
      </c>
      <c r="G341" s="1163">
        <f t="shared" si="20"/>
        <v>56809</v>
      </c>
      <c r="H341" s="1163">
        <f t="shared" si="21"/>
        <v>58369</v>
      </c>
    </row>
    <row r="342" spans="1:8">
      <c r="A342" s="481" t="s">
        <v>3967</v>
      </c>
      <c r="B342" s="481"/>
      <c r="C342" s="481"/>
      <c r="D342" s="481"/>
      <c r="E342" s="481"/>
      <c r="F342" s="481"/>
      <c r="G342" s="481"/>
      <c r="H342" s="739"/>
    </row>
    <row r="343" spans="1:8" ht="19.5" customHeight="1">
      <c r="A343" s="1172" t="s">
        <v>2205</v>
      </c>
      <c r="B343" s="1172"/>
      <c r="C343" s="1172"/>
      <c r="D343" s="1172"/>
      <c r="E343" s="1172"/>
      <c r="F343" s="1172"/>
      <c r="G343" s="1172"/>
      <c r="H343" s="1173"/>
    </row>
    <row r="344" spans="1:8" ht="15.95" customHeight="1">
      <c r="A344" s="441"/>
      <c r="B344" s="441"/>
      <c r="C344" s="441"/>
      <c r="D344" s="441"/>
      <c r="E344" s="441"/>
      <c r="F344" s="441"/>
      <c r="G344" s="441"/>
      <c r="H344" s="740"/>
    </row>
    <row r="345" spans="1:8" ht="15.95" customHeight="1">
      <c r="A345" s="441"/>
      <c r="B345" s="441"/>
      <c r="C345" s="441"/>
      <c r="D345" s="441"/>
      <c r="E345" s="441"/>
      <c r="F345" s="441"/>
      <c r="G345" s="441"/>
      <c r="H345" s="740"/>
    </row>
    <row r="346" spans="1:8" ht="15.95" customHeight="1">
      <c r="A346" s="441"/>
      <c r="B346" s="441"/>
      <c r="C346" s="441"/>
      <c r="D346" s="441"/>
      <c r="E346" s="441"/>
      <c r="F346" s="441"/>
      <c r="G346" s="441"/>
      <c r="H346" s="740"/>
    </row>
    <row r="347" spans="1:8" ht="15.95" customHeight="1"/>
    <row r="348" spans="1:8" ht="15.95" customHeight="1"/>
    <row r="349" spans="1:8" ht="15.95" customHeight="1"/>
    <row r="350" spans="1:8" ht="15.95" customHeight="1"/>
    <row r="351" spans="1:8" ht="15.95" customHeight="1"/>
    <row r="352" spans="1:8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</sheetData>
  <phoneticPr fontId="42" type="noConversion"/>
  <printOptions horizontalCentered="1"/>
  <pageMargins left="0.23999999999999996" right="0.23999999999999996" top="0.35" bottom="0.35" header="0.31" footer="0.31"/>
  <pageSetup paperSize="9" scale="7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318"/>
  <sheetViews>
    <sheetView topLeftCell="A180" zoomScaleSheetLayoutView="100" workbookViewId="0">
      <selection activeCell="K182" sqref="K182"/>
    </sheetView>
  </sheetViews>
  <sheetFormatPr defaultColWidth="9.140625" defaultRowHeight="12.75"/>
  <cols>
    <col min="1" max="1" width="8.140625" style="442" customWidth="1"/>
    <col min="2" max="2" width="43.5703125" style="442" customWidth="1"/>
    <col min="3" max="4" width="9.7109375" style="442" customWidth="1"/>
    <col min="5" max="7" width="10" style="442" customWidth="1"/>
    <col min="8" max="8" width="10.140625" style="442" customWidth="1"/>
    <col min="9" max="16384" width="9.140625" style="442"/>
  </cols>
  <sheetData>
    <row r="1" spans="1:26" ht="15.75">
      <c r="A1" s="100" t="s">
        <v>2206</v>
      </c>
      <c r="B1" s="101" t="s">
        <v>1240</v>
      </c>
      <c r="C1" s="67" t="s">
        <v>4076</v>
      </c>
      <c r="D1" s="226"/>
      <c r="E1" s="226"/>
      <c r="F1" s="226"/>
      <c r="G1" s="102"/>
      <c r="H1" s="102"/>
    </row>
    <row r="2" spans="1:26" ht="15">
      <c r="A2" s="100"/>
      <c r="B2" s="101" t="s">
        <v>1242</v>
      </c>
      <c r="C2" s="440">
        <v>6113079</v>
      </c>
      <c r="D2" s="102"/>
      <c r="E2" s="102"/>
      <c r="F2" s="102"/>
      <c r="G2" s="102"/>
      <c r="H2" s="102"/>
    </row>
    <row r="3" spans="1:26">
      <c r="A3" s="100"/>
      <c r="B3" s="101"/>
      <c r="C3" s="1118" t="s">
        <v>7788</v>
      </c>
      <c r="D3" s="921"/>
      <c r="E3" s="102"/>
      <c r="F3" s="102"/>
      <c r="G3" s="102"/>
      <c r="H3" s="102"/>
    </row>
    <row r="4" spans="1:26" s="18" customFormat="1" ht="15.75">
      <c r="A4" s="100"/>
      <c r="B4" s="101" t="s">
        <v>1244</v>
      </c>
      <c r="C4" s="69" t="s">
        <v>1232</v>
      </c>
      <c r="D4" s="70"/>
      <c r="E4" s="70"/>
      <c r="F4" s="70"/>
      <c r="G4" s="70"/>
      <c r="H4" s="7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18" customFormat="1" ht="15.75">
      <c r="A5" s="1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480" customFormat="1" ht="18.75" customHeight="1">
      <c r="A6" s="1419" t="s">
        <v>4079</v>
      </c>
      <c r="B6" s="1417" t="s">
        <v>4080</v>
      </c>
      <c r="C6" s="1451" t="s">
        <v>6745</v>
      </c>
      <c r="D6" s="1450"/>
      <c r="E6" s="1451" t="s">
        <v>6746</v>
      </c>
      <c r="F6" s="1450"/>
      <c r="G6" s="1449" t="s">
        <v>6747</v>
      </c>
      <c r="H6" s="1449"/>
    </row>
    <row r="7" spans="1:26" s="480" customFormat="1" ht="38.25" customHeight="1" thickBot="1">
      <c r="A7" s="1420"/>
      <c r="B7" s="1418"/>
      <c r="C7" s="902" t="s">
        <v>7591</v>
      </c>
      <c r="D7" s="1211" t="s">
        <v>7787</v>
      </c>
      <c r="E7" s="902" t="s">
        <v>7591</v>
      </c>
      <c r="F7" s="1211" t="s">
        <v>7787</v>
      </c>
      <c r="G7" s="902" t="s">
        <v>7591</v>
      </c>
      <c r="H7" s="1211" t="s">
        <v>7787</v>
      </c>
      <c r="I7" s="481"/>
    </row>
    <row r="8" spans="1:26" s="480" customFormat="1" ht="13.5" thickTop="1">
      <c r="A8" s="477" t="s">
        <v>2142</v>
      </c>
      <c r="B8" s="482"/>
      <c r="C8" s="483">
        <v>16654</v>
      </c>
      <c r="D8" s="483">
        <v>16654</v>
      </c>
      <c r="E8" s="483">
        <v>6023</v>
      </c>
      <c r="F8" s="483">
        <v>6023</v>
      </c>
      <c r="G8" s="382">
        <f t="shared" ref="G8:G71" si="0">C8+E8</f>
        <v>22677</v>
      </c>
      <c r="H8" s="382">
        <f t="shared" ref="H8:H71" si="1">D8+F8</f>
        <v>22677</v>
      </c>
    </row>
    <row r="9" spans="1:26" s="480" customFormat="1" ht="13.5" thickBot="1">
      <c r="A9" s="484" t="s">
        <v>2207</v>
      </c>
      <c r="B9" s="477"/>
      <c r="C9" s="485">
        <v>70935</v>
      </c>
      <c r="D9" s="485">
        <v>70935</v>
      </c>
      <c r="E9" s="485">
        <v>39509</v>
      </c>
      <c r="F9" s="485">
        <v>39509</v>
      </c>
      <c r="G9" s="146">
        <f t="shared" si="0"/>
        <v>110444</v>
      </c>
      <c r="H9" s="146">
        <f t="shared" si="1"/>
        <v>110444</v>
      </c>
    </row>
    <row r="10" spans="1:26" s="480" customFormat="1" ht="13.5" thickTop="1">
      <c r="A10" s="482" t="s">
        <v>2208</v>
      </c>
      <c r="B10" s="486"/>
      <c r="C10" s="452">
        <f>SUM(C11:C135)</f>
        <v>394653</v>
      </c>
      <c r="D10" s="452">
        <f>SUM(D11:D135)</f>
        <v>394641</v>
      </c>
      <c r="E10" s="452">
        <f>SUM(E11:E135)</f>
        <v>218618</v>
      </c>
      <c r="F10" s="452">
        <f>SUM(F11:F135)</f>
        <v>218615</v>
      </c>
      <c r="G10" s="146">
        <f t="shared" si="0"/>
        <v>613271</v>
      </c>
      <c r="H10" s="146">
        <f t="shared" si="1"/>
        <v>613256</v>
      </c>
    </row>
    <row r="11" spans="1:26" s="480" customFormat="1">
      <c r="A11" s="47" t="s">
        <v>842</v>
      </c>
      <c r="B11" s="48" t="s">
        <v>2209</v>
      </c>
      <c r="C11" s="1266">
        <v>2310</v>
      </c>
      <c r="D11" s="231">
        <v>2310</v>
      </c>
      <c r="E11" s="232">
        <v>3188</v>
      </c>
      <c r="F11" s="232">
        <v>3188</v>
      </c>
      <c r="G11" s="1167">
        <f t="shared" si="0"/>
        <v>5498</v>
      </c>
      <c r="H11" s="1167">
        <f t="shared" si="1"/>
        <v>5498</v>
      </c>
    </row>
    <row r="12" spans="1:26" s="480" customFormat="1">
      <c r="A12" s="47" t="s">
        <v>843</v>
      </c>
      <c r="B12" s="48" t="s">
        <v>2210</v>
      </c>
      <c r="C12" s="1266">
        <v>32868</v>
      </c>
      <c r="D12" s="231">
        <v>32868</v>
      </c>
      <c r="E12" s="232">
        <v>16488</v>
      </c>
      <c r="F12" s="232">
        <v>16488</v>
      </c>
      <c r="G12" s="1167">
        <f t="shared" si="0"/>
        <v>49356</v>
      </c>
      <c r="H12" s="1167">
        <f t="shared" si="1"/>
        <v>49356</v>
      </c>
    </row>
    <row r="13" spans="1:26" s="480" customFormat="1" ht="25.5">
      <c r="A13" s="47" t="s">
        <v>2211</v>
      </c>
      <c r="B13" s="48" t="s">
        <v>2212</v>
      </c>
      <c r="C13" s="1266">
        <v>8813</v>
      </c>
      <c r="D13" s="231">
        <v>8813</v>
      </c>
      <c r="E13" s="232">
        <v>4310</v>
      </c>
      <c r="F13" s="232">
        <v>4310</v>
      </c>
      <c r="G13" s="146">
        <f t="shared" si="0"/>
        <v>13123</v>
      </c>
      <c r="H13" s="146">
        <f t="shared" si="1"/>
        <v>13123</v>
      </c>
    </row>
    <row r="14" spans="1:26" s="480" customFormat="1">
      <c r="A14" s="47" t="s">
        <v>2213</v>
      </c>
      <c r="B14" s="48" t="s">
        <v>2214</v>
      </c>
      <c r="C14" s="1266">
        <v>1802</v>
      </c>
      <c r="D14" s="231">
        <v>1802</v>
      </c>
      <c r="E14" s="232">
        <v>1653</v>
      </c>
      <c r="F14" s="232">
        <v>1653</v>
      </c>
      <c r="G14" s="146">
        <f t="shared" si="0"/>
        <v>3455</v>
      </c>
      <c r="H14" s="146">
        <f t="shared" si="1"/>
        <v>3455</v>
      </c>
    </row>
    <row r="15" spans="1:26" s="480" customFormat="1" ht="25.5">
      <c r="A15" s="47" t="s">
        <v>2215</v>
      </c>
      <c r="B15" s="48" t="s">
        <v>2216</v>
      </c>
      <c r="C15" s="1266"/>
      <c r="D15" s="231"/>
      <c r="E15" s="232"/>
      <c r="F15" s="232"/>
      <c r="G15" s="146">
        <f t="shared" si="0"/>
        <v>0</v>
      </c>
      <c r="H15" s="146">
        <f t="shared" si="1"/>
        <v>0</v>
      </c>
    </row>
    <row r="16" spans="1:26" s="480" customFormat="1" ht="25.5">
      <c r="A16" s="47" t="s">
        <v>2217</v>
      </c>
      <c r="B16" s="48" t="s">
        <v>2218</v>
      </c>
      <c r="C16" s="1266">
        <v>2106</v>
      </c>
      <c r="D16" s="231">
        <v>2106</v>
      </c>
      <c r="E16" s="232">
        <v>816</v>
      </c>
      <c r="F16" s="232">
        <v>816</v>
      </c>
      <c r="G16" s="146">
        <f t="shared" si="0"/>
        <v>2922</v>
      </c>
      <c r="H16" s="146">
        <f t="shared" si="1"/>
        <v>2922</v>
      </c>
    </row>
    <row r="17" spans="1:8" s="480" customFormat="1" ht="25.5">
      <c r="A17" s="47" t="s">
        <v>2219</v>
      </c>
      <c r="B17" s="48" t="s">
        <v>2220</v>
      </c>
      <c r="C17" s="1266">
        <v>10888</v>
      </c>
      <c r="D17" s="231">
        <v>10888</v>
      </c>
      <c r="E17" s="232">
        <v>5553</v>
      </c>
      <c r="F17" s="232">
        <v>5553</v>
      </c>
      <c r="G17" s="146">
        <f t="shared" si="0"/>
        <v>16441</v>
      </c>
      <c r="H17" s="146">
        <f t="shared" si="1"/>
        <v>16441</v>
      </c>
    </row>
    <row r="18" spans="1:8" s="480" customFormat="1">
      <c r="A18" s="47" t="s">
        <v>2221</v>
      </c>
      <c r="B18" s="48" t="s">
        <v>2222</v>
      </c>
      <c r="C18" s="1266">
        <v>2846</v>
      </c>
      <c r="D18" s="231">
        <v>2846</v>
      </c>
      <c r="E18" s="232">
        <v>3261</v>
      </c>
      <c r="F18" s="232">
        <v>3261</v>
      </c>
      <c r="G18" s="146">
        <f t="shared" si="0"/>
        <v>6107</v>
      </c>
      <c r="H18" s="146">
        <f t="shared" si="1"/>
        <v>6107</v>
      </c>
    </row>
    <row r="19" spans="1:8" s="480" customFormat="1">
      <c r="A19" s="47" t="s">
        <v>2223</v>
      </c>
      <c r="B19" s="48" t="s">
        <v>2224</v>
      </c>
      <c r="C19" s="1266">
        <v>4222</v>
      </c>
      <c r="D19" s="231">
        <v>4222</v>
      </c>
      <c r="E19" s="232">
        <v>1804</v>
      </c>
      <c r="F19" s="232">
        <v>1804</v>
      </c>
      <c r="G19" s="146">
        <f t="shared" si="0"/>
        <v>6026</v>
      </c>
      <c r="H19" s="146">
        <f t="shared" si="1"/>
        <v>6026</v>
      </c>
    </row>
    <row r="20" spans="1:8" s="480" customFormat="1">
      <c r="A20" s="47" t="s">
        <v>2225</v>
      </c>
      <c r="B20" s="48" t="s">
        <v>2226</v>
      </c>
      <c r="C20" s="1266">
        <v>223</v>
      </c>
      <c r="D20" s="231">
        <v>223</v>
      </c>
      <c r="E20" s="232">
        <v>118</v>
      </c>
      <c r="F20" s="232">
        <v>118</v>
      </c>
      <c r="G20" s="146">
        <f t="shared" si="0"/>
        <v>341</v>
      </c>
      <c r="H20" s="146">
        <f t="shared" si="1"/>
        <v>341</v>
      </c>
    </row>
    <row r="21" spans="1:8" s="480" customFormat="1" ht="25.5">
      <c r="A21" s="47" t="s">
        <v>2227</v>
      </c>
      <c r="B21" s="48" t="s">
        <v>2228</v>
      </c>
      <c r="C21" s="1266">
        <v>6146</v>
      </c>
      <c r="D21" s="231">
        <v>6146</v>
      </c>
      <c r="E21" s="232">
        <v>3082</v>
      </c>
      <c r="F21" s="232">
        <v>3082</v>
      </c>
      <c r="G21" s="146">
        <f t="shared" si="0"/>
        <v>9228</v>
      </c>
      <c r="H21" s="146">
        <f t="shared" si="1"/>
        <v>9228</v>
      </c>
    </row>
    <row r="22" spans="1:8" s="480" customFormat="1" ht="25.5">
      <c r="A22" s="47" t="s">
        <v>2229</v>
      </c>
      <c r="B22" s="48" t="s">
        <v>2230</v>
      </c>
      <c r="C22" s="1266">
        <v>10933</v>
      </c>
      <c r="D22" s="231">
        <v>10933</v>
      </c>
      <c r="E22" s="232">
        <v>5574</v>
      </c>
      <c r="F22" s="232">
        <v>5574</v>
      </c>
      <c r="G22" s="146">
        <f t="shared" si="0"/>
        <v>16507</v>
      </c>
      <c r="H22" s="146">
        <f t="shared" si="1"/>
        <v>16507</v>
      </c>
    </row>
    <row r="23" spans="1:8" s="480" customFormat="1" ht="25.5">
      <c r="A23" s="47" t="s">
        <v>2231</v>
      </c>
      <c r="B23" s="48" t="s">
        <v>2232</v>
      </c>
      <c r="C23" s="1266">
        <v>299</v>
      </c>
      <c r="D23" s="231">
        <v>299</v>
      </c>
      <c r="E23" s="232">
        <v>50</v>
      </c>
      <c r="F23" s="232">
        <v>50</v>
      </c>
      <c r="G23" s="146">
        <f t="shared" si="0"/>
        <v>349</v>
      </c>
      <c r="H23" s="146">
        <f t="shared" si="1"/>
        <v>349</v>
      </c>
    </row>
    <row r="24" spans="1:8" s="480" customFormat="1" ht="25.5">
      <c r="A24" s="47" t="s">
        <v>2233</v>
      </c>
      <c r="B24" s="48" t="s">
        <v>2234</v>
      </c>
      <c r="C24" s="1266">
        <v>7471</v>
      </c>
      <c r="D24" s="231">
        <v>7471</v>
      </c>
      <c r="E24" s="232">
        <v>4611</v>
      </c>
      <c r="F24" s="232">
        <v>4611</v>
      </c>
      <c r="G24" s="146">
        <f t="shared" si="0"/>
        <v>12082</v>
      </c>
      <c r="H24" s="146">
        <f t="shared" si="1"/>
        <v>12082</v>
      </c>
    </row>
    <row r="25" spans="1:8" s="480" customFormat="1" ht="25.5">
      <c r="A25" s="47" t="s">
        <v>2235</v>
      </c>
      <c r="B25" s="48" t="s">
        <v>2236</v>
      </c>
      <c r="C25" s="1266">
        <v>2940</v>
      </c>
      <c r="D25" s="231">
        <v>2940</v>
      </c>
      <c r="E25" s="232">
        <v>1773</v>
      </c>
      <c r="F25" s="232">
        <v>1773</v>
      </c>
      <c r="G25" s="146">
        <f t="shared" si="0"/>
        <v>4713</v>
      </c>
      <c r="H25" s="146">
        <f t="shared" si="1"/>
        <v>4713</v>
      </c>
    </row>
    <row r="26" spans="1:8" s="480" customFormat="1" ht="25.5">
      <c r="A26" s="47" t="s">
        <v>2237</v>
      </c>
      <c r="B26" s="48" t="s">
        <v>2238</v>
      </c>
      <c r="C26" s="1266">
        <v>7445</v>
      </c>
      <c r="D26" s="231">
        <v>7445</v>
      </c>
      <c r="E26" s="232">
        <v>4583</v>
      </c>
      <c r="F26" s="232">
        <v>4583</v>
      </c>
      <c r="G26" s="146">
        <f t="shared" si="0"/>
        <v>12028</v>
      </c>
      <c r="H26" s="146">
        <f t="shared" si="1"/>
        <v>12028</v>
      </c>
    </row>
    <row r="27" spans="1:8" s="480" customFormat="1" ht="25.5">
      <c r="A27" s="47" t="s">
        <v>2239</v>
      </c>
      <c r="B27" s="48" t="s">
        <v>2240</v>
      </c>
      <c r="C27" s="1266">
        <v>16372</v>
      </c>
      <c r="D27" s="231">
        <v>16372</v>
      </c>
      <c r="E27" s="232">
        <v>10046</v>
      </c>
      <c r="F27" s="232">
        <v>10046</v>
      </c>
      <c r="G27" s="146">
        <f t="shared" si="0"/>
        <v>26418</v>
      </c>
      <c r="H27" s="146">
        <f t="shared" si="1"/>
        <v>26418</v>
      </c>
    </row>
    <row r="28" spans="1:8" s="480" customFormat="1">
      <c r="A28" s="47" t="s">
        <v>2241</v>
      </c>
      <c r="B28" s="48" t="s">
        <v>2242</v>
      </c>
      <c r="C28" s="1266"/>
      <c r="D28" s="231"/>
      <c r="E28" s="232"/>
      <c r="F28" s="232"/>
      <c r="G28" s="146">
        <f t="shared" si="0"/>
        <v>0</v>
      </c>
      <c r="H28" s="146">
        <f t="shared" si="1"/>
        <v>0</v>
      </c>
    </row>
    <row r="29" spans="1:8" s="480" customFormat="1" ht="25.5">
      <c r="A29" s="47" t="s">
        <v>2243</v>
      </c>
      <c r="B29" s="48" t="s">
        <v>2244</v>
      </c>
      <c r="C29" s="1266">
        <v>1598</v>
      </c>
      <c r="D29" s="231">
        <v>1598</v>
      </c>
      <c r="E29" s="232">
        <v>1120</v>
      </c>
      <c r="F29" s="232">
        <v>1120</v>
      </c>
      <c r="G29" s="146">
        <f t="shared" si="0"/>
        <v>2718</v>
      </c>
      <c r="H29" s="146">
        <f t="shared" si="1"/>
        <v>2718</v>
      </c>
    </row>
    <row r="30" spans="1:8" s="480" customFormat="1" ht="25.5">
      <c r="A30" s="47" t="s">
        <v>2245</v>
      </c>
      <c r="B30" s="48" t="s">
        <v>2246</v>
      </c>
      <c r="C30" s="1266">
        <v>6517</v>
      </c>
      <c r="D30" s="231">
        <v>6517</v>
      </c>
      <c r="E30" s="232">
        <v>3328</v>
      </c>
      <c r="F30" s="232">
        <v>3328</v>
      </c>
      <c r="G30" s="146">
        <f t="shared" si="0"/>
        <v>9845</v>
      </c>
      <c r="H30" s="146">
        <f t="shared" si="1"/>
        <v>9845</v>
      </c>
    </row>
    <row r="31" spans="1:8" s="480" customFormat="1">
      <c r="A31" s="47" t="s">
        <v>2247</v>
      </c>
      <c r="B31" s="48" t="s">
        <v>2248</v>
      </c>
      <c r="C31" s="1266">
        <v>15456</v>
      </c>
      <c r="D31" s="231">
        <v>15456</v>
      </c>
      <c r="E31" s="232">
        <v>8035</v>
      </c>
      <c r="F31" s="232">
        <v>8035</v>
      </c>
      <c r="G31" s="146">
        <f t="shared" si="0"/>
        <v>23491</v>
      </c>
      <c r="H31" s="146">
        <f t="shared" si="1"/>
        <v>23491</v>
      </c>
    </row>
    <row r="32" spans="1:8" s="480" customFormat="1">
      <c r="A32" s="47" t="s">
        <v>2249</v>
      </c>
      <c r="B32" s="48" t="s">
        <v>2250</v>
      </c>
      <c r="C32" s="1266">
        <v>4453</v>
      </c>
      <c r="D32" s="231">
        <v>4453</v>
      </c>
      <c r="E32" s="232">
        <v>2550</v>
      </c>
      <c r="F32" s="232">
        <v>2550</v>
      </c>
      <c r="G32" s="146">
        <f t="shared" si="0"/>
        <v>7003</v>
      </c>
      <c r="H32" s="146">
        <f t="shared" si="1"/>
        <v>7003</v>
      </c>
    </row>
    <row r="33" spans="1:8" s="480" customFormat="1" ht="25.5">
      <c r="A33" s="47" t="s">
        <v>2251</v>
      </c>
      <c r="B33" s="48" t="s">
        <v>2252</v>
      </c>
      <c r="C33" s="1266">
        <v>7607</v>
      </c>
      <c r="D33" s="231">
        <v>7607</v>
      </c>
      <c r="E33" s="232">
        <v>3578</v>
      </c>
      <c r="F33" s="232">
        <v>3578</v>
      </c>
      <c r="G33" s="146">
        <f t="shared" si="0"/>
        <v>11185</v>
      </c>
      <c r="H33" s="146">
        <f t="shared" si="1"/>
        <v>11185</v>
      </c>
    </row>
    <row r="34" spans="1:8" s="480" customFormat="1" ht="25.5">
      <c r="A34" s="47" t="s">
        <v>2253</v>
      </c>
      <c r="B34" s="48" t="s">
        <v>2254</v>
      </c>
      <c r="C34" s="1266">
        <v>2877</v>
      </c>
      <c r="D34" s="231">
        <v>2877</v>
      </c>
      <c r="E34" s="232">
        <v>1828</v>
      </c>
      <c r="F34" s="232">
        <v>1828</v>
      </c>
      <c r="G34" s="146">
        <f t="shared" si="0"/>
        <v>4705</v>
      </c>
      <c r="H34" s="146">
        <f t="shared" si="1"/>
        <v>4705</v>
      </c>
    </row>
    <row r="35" spans="1:8" s="480" customFormat="1">
      <c r="A35" s="47" t="s">
        <v>2255</v>
      </c>
      <c r="B35" s="48" t="s">
        <v>2256</v>
      </c>
      <c r="C35" s="1266">
        <v>2172</v>
      </c>
      <c r="D35" s="231">
        <v>2172</v>
      </c>
      <c r="E35" s="232">
        <v>1479</v>
      </c>
      <c r="F35" s="232">
        <v>1479</v>
      </c>
      <c r="G35" s="146">
        <f t="shared" si="0"/>
        <v>3651</v>
      </c>
      <c r="H35" s="146">
        <f t="shared" si="1"/>
        <v>3651</v>
      </c>
    </row>
    <row r="36" spans="1:8" s="480" customFormat="1" ht="25.5">
      <c r="A36" s="47" t="s">
        <v>2257</v>
      </c>
      <c r="B36" s="48" t="s">
        <v>2258</v>
      </c>
      <c r="C36" s="1266">
        <v>14297</v>
      </c>
      <c r="D36" s="231">
        <v>14297</v>
      </c>
      <c r="E36" s="232">
        <v>8119</v>
      </c>
      <c r="F36" s="232">
        <v>8119</v>
      </c>
      <c r="G36" s="146">
        <f t="shared" si="0"/>
        <v>22416</v>
      </c>
      <c r="H36" s="146">
        <f t="shared" si="1"/>
        <v>22416</v>
      </c>
    </row>
    <row r="37" spans="1:8" s="480" customFormat="1">
      <c r="A37" s="47" t="s">
        <v>2259</v>
      </c>
      <c r="B37" s="48" t="s">
        <v>2260</v>
      </c>
      <c r="C37" s="1266">
        <v>751</v>
      </c>
      <c r="D37" s="231">
        <v>751</v>
      </c>
      <c r="E37" s="232">
        <v>219</v>
      </c>
      <c r="F37" s="232">
        <v>219</v>
      </c>
      <c r="G37" s="146">
        <f t="shared" si="0"/>
        <v>970</v>
      </c>
      <c r="H37" s="146">
        <f t="shared" si="1"/>
        <v>970</v>
      </c>
    </row>
    <row r="38" spans="1:8" s="480" customFormat="1">
      <c r="A38" s="47" t="s">
        <v>2261</v>
      </c>
      <c r="B38" s="48" t="s">
        <v>2262</v>
      </c>
      <c r="C38" s="1266">
        <v>233</v>
      </c>
      <c r="D38" s="231">
        <v>233</v>
      </c>
      <c r="E38" s="232">
        <v>110</v>
      </c>
      <c r="F38" s="232">
        <v>110</v>
      </c>
      <c r="G38" s="146">
        <f t="shared" si="0"/>
        <v>343</v>
      </c>
      <c r="H38" s="146">
        <f t="shared" si="1"/>
        <v>343</v>
      </c>
    </row>
    <row r="39" spans="1:8" s="480" customFormat="1">
      <c r="A39" s="47" t="s">
        <v>2263</v>
      </c>
      <c r="B39" s="48" t="s">
        <v>2264</v>
      </c>
      <c r="C39" s="1266">
        <v>430</v>
      </c>
      <c r="D39" s="231">
        <v>430</v>
      </c>
      <c r="E39" s="232">
        <v>106</v>
      </c>
      <c r="F39" s="232">
        <v>106</v>
      </c>
      <c r="G39" s="146">
        <f t="shared" si="0"/>
        <v>536</v>
      </c>
      <c r="H39" s="146">
        <f t="shared" si="1"/>
        <v>536</v>
      </c>
    </row>
    <row r="40" spans="1:8" s="480" customFormat="1">
      <c r="A40" s="47" t="s">
        <v>2265</v>
      </c>
      <c r="B40" s="48" t="s">
        <v>2266</v>
      </c>
      <c r="C40" s="1266">
        <v>607</v>
      </c>
      <c r="D40" s="231">
        <v>607</v>
      </c>
      <c r="E40" s="232">
        <v>211</v>
      </c>
      <c r="F40" s="232">
        <v>211</v>
      </c>
      <c r="G40" s="146">
        <f t="shared" si="0"/>
        <v>818</v>
      </c>
      <c r="H40" s="146">
        <f t="shared" si="1"/>
        <v>818</v>
      </c>
    </row>
    <row r="41" spans="1:8" s="480" customFormat="1" ht="25.5">
      <c r="A41" s="47" t="s">
        <v>2267</v>
      </c>
      <c r="B41" s="48" t="s">
        <v>2268</v>
      </c>
      <c r="C41" s="1266">
        <v>2931</v>
      </c>
      <c r="D41" s="231">
        <v>2931</v>
      </c>
      <c r="E41" s="232">
        <v>2560</v>
      </c>
      <c r="F41" s="232">
        <v>2560</v>
      </c>
      <c r="G41" s="146">
        <f t="shared" si="0"/>
        <v>5491</v>
      </c>
      <c r="H41" s="146">
        <f t="shared" si="1"/>
        <v>5491</v>
      </c>
    </row>
    <row r="42" spans="1:8" s="480" customFormat="1">
      <c r="A42" s="47" t="s">
        <v>2269</v>
      </c>
      <c r="B42" s="48" t="s">
        <v>2270</v>
      </c>
      <c r="C42" s="1266"/>
      <c r="D42" s="231"/>
      <c r="E42" s="232"/>
      <c r="F42" s="232"/>
      <c r="G42" s="146">
        <f t="shared" si="0"/>
        <v>0</v>
      </c>
      <c r="H42" s="146">
        <f t="shared" si="1"/>
        <v>0</v>
      </c>
    </row>
    <row r="43" spans="1:8" s="480" customFormat="1">
      <c r="A43" s="47" t="s">
        <v>2271</v>
      </c>
      <c r="B43" s="48" t="s">
        <v>2272</v>
      </c>
      <c r="C43" s="1266"/>
      <c r="D43" s="231"/>
      <c r="E43" s="232"/>
      <c r="F43" s="232"/>
      <c r="G43" s="146">
        <f t="shared" si="0"/>
        <v>0</v>
      </c>
      <c r="H43" s="146">
        <f t="shared" si="1"/>
        <v>0</v>
      </c>
    </row>
    <row r="44" spans="1:8" s="480" customFormat="1">
      <c r="A44" s="47" t="s">
        <v>2273</v>
      </c>
      <c r="B44" s="48" t="s">
        <v>2274</v>
      </c>
      <c r="C44" s="1266">
        <v>15425</v>
      </c>
      <c r="D44" s="231">
        <v>15425</v>
      </c>
      <c r="E44" s="232">
        <v>8033</v>
      </c>
      <c r="F44" s="232">
        <v>8033</v>
      </c>
      <c r="G44" s="146">
        <f t="shared" si="0"/>
        <v>23458</v>
      </c>
      <c r="H44" s="146">
        <f t="shared" si="1"/>
        <v>23458</v>
      </c>
    </row>
    <row r="45" spans="1:8" s="480" customFormat="1" ht="25.5">
      <c r="A45" s="47" t="s">
        <v>2275</v>
      </c>
      <c r="B45" s="48" t="s">
        <v>2276</v>
      </c>
      <c r="C45" s="1266">
        <v>6256</v>
      </c>
      <c r="D45" s="231">
        <v>6256</v>
      </c>
      <c r="E45" s="232">
        <v>3480</v>
      </c>
      <c r="F45" s="232">
        <v>3480</v>
      </c>
      <c r="G45" s="146">
        <f t="shared" si="0"/>
        <v>9736</v>
      </c>
      <c r="H45" s="146">
        <f t="shared" si="1"/>
        <v>9736</v>
      </c>
    </row>
    <row r="46" spans="1:8" s="480" customFormat="1" ht="25.5">
      <c r="A46" s="47" t="s">
        <v>2277</v>
      </c>
      <c r="B46" s="48" t="s">
        <v>2278</v>
      </c>
      <c r="C46" s="1266">
        <v>3286</v>
      </c>
      <c r="D46" s="231">
        <v>3286</v>
      </c>
      <c r="E46" s="232">
        <v>2200</v>
      </c>
      <c r="F46" s="232">
        <v>2200</v>
      </c>
      <c r="G46" s="146">
        <f t="shared" si="0"/>
        <v>5486</v>
      </c>
      <c r="H46" s="146">
        <f t="shared" si="1"/>
        <v>5486</v>
      </c>
    </row>
    <row r="47" spans="1:8" s="480" customFormat="1" ht="25.5">
      <c r="A47" s="47" t="s">
        <v>2279</v>
      </c>
      <c r="B47" s="48" t="s">
        <v>2280</v>
      </c>
      <c r="C47" s="1266">
        <v>14220</v>
      </c>
      <c r="D47" s="231">
        <v>14220</v>
      </c>
      <c r="E47" s="232">
        <v>8000</v>
      </c>
      <c r="F47" s="232">
        <v>8000</v>
      </c>
      <c r="G47" s="146">
        <f t="shared" si="0"/>
        <v>22220</v>
      </c>
      <c r="H47" s="146">
        <f t="shared" si="1"/>
        <v>22220</v>
      </c>
    </row>
    <row r="48" spans="1:8" s="480" customFormat="1" ht="25.5">
      <c r="A48" s="47" t="s">
        <v>2281</v>
      </c>
      <c r="B48" s="48" t="s">
        <v>2282</v>
      </c>
      <c r="C48" s="1266">
        <v>1121</v>
      </c>
      <c r="D48" s="231">
        <v>1121</v>
      </c>
      <c r="E48" s="232">
        <v>107</v>
      </c>
      <c r="F48" s="232">
        <v>107</v>
      </c>
      <c r="G48" s="146">
        <f t="shared" si="0"/>
        <v>1228</v>
      </c>
      <c r="H48" s="146">
        <f t="shared" si="1"/>
        <v>1228</v>
      </c>
    </row>
    <row r="49" spans="1:8" s="480" customFormat="1" ht="38.25">
      <c r="A49" s="47" t="s">
        <v>2283</v>
      </c>
      <c r="B49" s="48" t="s">
        <v>2284</v>
      </c>
      <c r="C49" s="1266">
        <v>1151</v>
      </c>
      <c r="D49" s="231">
        <v>1151</v>
      </c>
      <c r="E49" s="232">
        <v>58</v>
      </c>
      <c r="F49" s="232">
        <v>58</v>
      </c>
      <c r="G49" s="146">
        <f t="shared" si="0"/>
        <v>1209</v>
      </c>
      <c r="H49" s="146">
        <f t="shared" si="1"/>
        <v>1209</v>
      </c>
    </row>
    <row r="50" spans="1:8" s="480" customFormat="1" ht="25.5">
      <c r="A50" s="47" t="s">
        <v>2285</v>
      </c>
      <c r="B50" s="48" t="s">
        <v>2286</v>
      </c>
      <c r="C50" s="1266">
        <v>1968</v>
      </c>
      <c r="D50" s="231">
        <v>1968</v>
      </c>
      <c r="E50" s="232">
        <v>91</v>
      </c>
      <c r="F50" s="232">
        <v>91</v>
      </c>
      <c r="G50" s="146">
        <f t="shared" si="0"/>
        <v>2059</v>
      </c>
      <c r="H50" s="146">
        <f t="shared" si="1"/>
        <v>2059</v>
      </c>
    </row>
    <row r="51" spans="1:8" s="480" customFormat="1" ht="25.5">
      <c r="A51" s="47" t="s">
        <v>2287</v>
      </c>
      <c r="B51" s="48" t="s">
        <v>2288</v>
      </c>
      <c r="C51" s="1266">
        <v>3439</v>
      </c>
      <c r="D51" s="231">
        <v>3439</v>
      </c>
      <c r="E51" s="232">
        <v>3326</v>
      </c>
      <c r="F51" s="232">
        <v>3326</v>
      </c>
      <c r="G51" s="146">
        <f t="shared" si="0"/>
        <v>6765</v>
      </c>
      <c r="H51" s="146">
        <f t="shared" si="1"/>
        <v>6765</v>
      </c>
    </row>
    <row r="52" spans="1:8" s="480" customFormat="1" ht="25.5">
      <c r="A52" s="47" t="s">
        <v>2289</v>
      </c>
      <c r="B52" s="48" t="s">
        <v>2290</v>
      </c>
      <c r="C52" s="1266">
        <v>556</v>
      </c>
      <c r="D52" s="231">
        <v>556</v>
      </c>
      <c r="E52" s="232">
        <v>82</v>
      </c>
      <c r="F52" s="232">
        <v>82</v>
      </c>
      <c r="G52" s="146">
        <f t="shared" si="0"/>
        <v>638</v>
      </c>
      <c r="H52" s="146">
        <f t="shared" si="1"/>
        <v>638</v>
      </c>
    </row>
    <row r="53" spans="1:8" s="480" customFormat="1" ht="25.5">
      <c r="A53" s="47" t="s">
        <v>2291</v>
      </c>
      <c r="B53" s="48" t="s">
        <v>2292</v>
      </c>
      <c r="C53" s="1266">
        <v>1058</v>
      </c>
      <c r="D53" s="231">
        <v>1058</v>
      </c>
      <c r="E53" s="232">
        <v>509</v>
      </c>
      <c r="F53" s="232">
        <v>509</v>
      </c>
      <c r="G53" s="146">
        <f t="shared" si="0"/>
        <v>1567</v>
      </c>
      <c r="H53" s="146">
        <f t="shared" si="1"/>
        <v>1567</v>
      </c>
    </row>
    <row r="54" spans="1:8" s="480" customFormat="1" ht="25.5">
      <c r="A54" s="47" t="s">
        <v>2293</v>
      </c>
      <c r="B54" s="48" t="s">
        <v>2294</v>
      </c>
      <c r="C54" s="1266">
        <v>4617</v>
      </c>
      <c r="D54" s="231">
        <v>4617</v>
      </c>
      <c r="E54" s="232">
        <v>508</v>
      </c>
      <c r="F54" s="232">
        <v>508</v>
      </c>
      <c r="G54" s="146">
        <f t="shared" si="0"/>
        <v>5125</v>
      </c>
      <c r="H54" s="146">
        <f t="shared" si="1"/>
        <v>5125</v>
      </c>
    </row>
    <row r="55" spans="1:8" s="480" customFormat="1" ht="25.5">
      <c r="A55" s="47" t="s">
        <v>2295</v>
      </c>
      <c r="B55" s="48" t="s">
        <v>2296</v>
      </c>
      <c r="C55" s="1266">
        <v>3744</v>
      </c>
      <c r="D55" s="231">
        <v>3744</v>
      </c>
      <c r="E55" s="232">
        <v>347</v>
      </c>
      <c r="F55" s="232">
        <v>347</v>
      </c>
      <c r="G55" s="146">
        <f t="shared" si="0"/>
        <v>4091</v>
      </c>
      <c r="H55" s="146">
        <f t="shared" si="1"/>
        <v>4091</v>
      </c>
    </row>
    <row r="56" spans="1:8" s="480" customFormat="1">
      <c r="A56" s="47" t="s">
        <v>2297</v>
      </c>
      <c r="B56" s="48" t="s">
        <v>2298</v>
      </c>
      <c r="C56" s="1266">
        <v>2859</v>
      </c>
      <c r="D56" s="231">
        <v>2859</v>
      </c>
      <c r="E56" s="232">
        <v>1830</v>
      </c>
      <c r="F56" s="232">
        <v>1830</v>
      </c>
      <c r="G56" s="146">
        <f t="shared" si="0"/>
        <v>4689</v>
      </c>
      <c r="H56" s="146">
        <f t="shared" si="1"/>
        <v>4689</v>
      </c>
    </row>
    <row r="57" spans="1:8" s="480" customFormat="1" ht="25.5">
      <c r="A57" s="47" t="s">
        <v>2299</v>
      </c>
      <c r="B57" s="48" t="s">
        <v>2300</v>
      </c>
      <c r="C57" s="1266">
        <v>2580</v>
      </c>
      <c r="D57" s="231">
        <v>2580</v>
      </c>
      <c r="E57" s="232">
        <v>260</v>
      </c>
      <c r="F57" s="232">
        <v>260</v>
      </c>
      <c r="G57" s="146">
        <f t="shared" si="0"/>
        <v>2840</v>
      </c>
      <c r="H57" s="146">
        <f t="shared" si="1"/>
        <v>2840</v>
      </c>
    </row>
    <row r="58" spans="1:8" s="480" customFormat="1">
      <c r="A58" s="47" t="s">
        <v>2301</v>
      </c>
      <c r="B58" s="48" t="s">
        <v>2302</v>
      </c>
      <c r="C58" s="1266">
        <v>7057</v>
      </c>
      <c r="D58" s="231">
        <v>7057</v>
      </c>
      <c r="E58" s="232">
        <v>3168</v>
      </c>
      <c r="F58" s="232">
        <v>3168</v>
      </c>
      <c r="G58" s="146">
        <f t="shared" si="0"/>
        <v>10225</v>
      </c>
      <c r="H58" s="146">
        <f t="shared" si="1"/>
        <v>10225</v>
      </c>
    </row>
    <row r="59" spans="1:8" s="480" customFormat="1" ht="25.5">
      <c r="A59" s="47" t="s">
        <v>2303</v>
      </c>
      <c r="B59" s="48" t="s">
        <v>914</v>
      </c>
      <c r="C59" s="1266">
        <v>1066</v>
      </c>
      <c r="D59" s="231">
        <v>1066</v>
      </c>
      <c r="E59" s="232">
        <v>519</v>
      </c>
      <c r="F59" s="232">
        <v>519</v>
      </c>
      <c r="G59" s="146">
        <f t="shared" si="0"/>
        <v>1585</v>
      </c>
      <c r="H59" s="146">
        <f t="shared" si="1"/>
        <v>1585</v>
      </c>
    </row>
    <row r="60" spans="1:8" s="480" customFormat="1">
      <c r="A60" s="47" t="s">
        <v>915</v>
      </c>
      <c r="B60" s="48" t="s">
        <v>916</v>
      </c>
      <c r="C60" s="1266">
        <v>15848</v>
      </c>
      <c r="D60" s="231">
        <v>15848</v>
      </c>
      <c r="E60" s="232">
        <v>8133</v>
      </c>
      <c r="F60" s="232">
        <v>8133</v>
      </c>
      <c r="G60" s="146">
        <f t="shared" si="0"/>
        <v>23981</v>
      </c>
      <c r="H60" s="146">
        <f t="shared" si="1"/>
        <v>23981</v>
      </c>
    </row>
    <row r="61" spans="1:8" s="480" customFormat="1">
      <c r="A61" s="47" t="s">
        <v>917</v>
      </c>
      <c r="B61" s="48" t="s">
        <v>918</v>
      </c>
      <c r="C61" s="1266">
        <v>1725</v>
      </c>
      <c r="D61" s="231">
        <v>1725</v>
      </c>
      <c r="E61" s="232">
        <v>823</v>
      </c>
      <c r="F61" s="232">
        <v>823</v>
      </c>
      <c r="G61" s="146">
        <f t="shared" si="0"/>
        <v>2548</v>
      </c>
      <c r="H61" s="146">
        <f t="shared" si="1"/>
        <v>2548</v>
      </c>
    </row>
    <row r="62" spans="1:8" s="480" customFormat="1">
      <c r="A62" s="47" t="s">
        <v>919</v>
      </c>
      <c r="B62" s="48" t="s">
        <v>920</v>
      </c>
      <c r="C62" s="1266">
        <v>7365</v>
      </c>
      <c r="D62" s="231">
        <v>7365</v>
      </c>
      <c r="E62" s="232">
        <v>3721</v>
      </c>
      <c r="F62" s="232">
        <v>3721</v>
      </c>
      <c r="G62" s="146">
        <f t="shared" si="0"/>
        <v>11086</v>
      </c>
      <c r="H62" s="146">
        <f t="shared" si="1"/>
        <v>11086</v>
      </c>
    </row>
    <row r="63" spans="1:8" s="480" customFormat="1">
      <c r="A63" s="47" t="s">
        <v>921</v>
      </c>
      <c r="B63" s="48" t="s">
        <v>922</v>
      </c>
      <c r="C63" s="1266">
        <v>286</v>
      </c>
      <c r="D63" s="231">
        <v>286</v>
      </c>
      <c r="E63" s="232">
        <v>204</v>
      </c>
      <c r="F63" s="232">
        <v>204</v>
      </c>
      <c r="G63" s="146">
        <f t="shared" si="0"/>
        <v>490</v>
      </c>
      <c r="H63" s="146">
        <f t="shared" si="1"/>
        <v>490</v>
      </c>
    </row>
    <row r="64" spans="1:8" s="480" customFormat="1">
      <c r="A64" s="47" t="s">
        <v>2726</v>
      </c>
      <c r="B64" s="48" t="s">
        <v>2727</v>
      </c>
      <c r="C64" s="1266">
        <v>285</v>
      </c>
      <c r="D64" s="231">
        <v>285</v>
      </c>
      <c r="E64" s="232">
        <v>204</v>
      </c>
      <c r="F64" s="232">
        <v>204</v>
      </c>
      <c r="G64" s="146">
        <f t="shared" si="0"/>
        <v>489</v>
      </c>
      <c r="H64" s="146">
        <f t="shared" si="1"/>
        <v>489</v>
      </c>
    </row>
    <row r="65" spans="1:8" s="480" customFormat="1">
      <c r="A65" s="47" t="s">
        <v>2728</v>
      </c>
      <c r="B65" s="48" t="s">
        <v>2729</v>
      </c>
      <c r="C65" s="1266">
        <v>7195</v>
      </c>
      <c r="D65" s="231">
        <v>7195</v>
      </c>
      <c r="E65" s="232">
        <v>3639</v>
      </c>
      <c r="F65" s="232">
        <v>3639</v>
      </c>
      <c r="G65" s="146">
        <f t="shared" si="0"/>
        <v>10834</v>
      </c>
      <c r="H65" s="146">
        <f t="shared" si="1"/>
        <v>10834</v>
      </c>
    </row>
    <row r="66" spans="1:8" s="480" customFormat="1" ht="25.5">
      <c r="A66" s="47" t="s">
        <v>2730</v>
      </c>
      <c r="B66" s="48" t="s">
        <v>2731</v>
      </c>
      <c r="C66" s="1266">
        <v>119</v>
      </c>
      <c r="D66" s="231">
        <v>119</v>
      </c>
      <c r="E66" s="232">
        <v>40</v>
      </c>
      <c r="F66" s="232">
        <v>40</v>
      </c>
      <c r="G66" s="146">
        <f t="shared" si="0"/>
        <v>159</v>
      </c>
      <c r="H66" s="146">
        <f t="shared" si="1"/>
        <v>159</v>
      </c>
    </row>
    <row r="67" spans="1:8" s="480" customFormat="1">
      <c r="A67" s="47" t="s">
        <v>2732</v>
      </c>
      <c r="B67" s="48" t="s">
        <v>2733</v>
      </c>
      <c r="C67" s="1266">
        <v>80</v>
      </c>
      <c r="D67" s="231">
        <v>80</v>
      </c>
      <c r="E67" s="232">
        <v>31</v>
      </c>
      <c r="F67" s="232">
        <v>31</v>
      </c>
      <c r="G67" s="146">
        <f t="shared" si="0"/>
        <v>111</v>
      </c>
      <c r="H67" s="146">
        <f t="shared" si="1"/>
        <v>111</v>
      </c>
    </row>
    <row r="68" spans="1:8" s="480" customFormat="1">
      <c r="A68" s="47" t="s">
        <v>2734</v>
      </c>
      <c r="B68" s="48" t="s">
        <v>2735</v>
      </c>
      <c r="C68" s="1266"/>
      <c r="D68" s="231"/>
      <c r="E68" s="232"/>
      <c r="F68" s="232"/>
      <c r="G68" s="146">
        <f t="shared" si="0"/>
        <v>0</v>
      </c>
      <c r="H68" s="146">
        <f t="shared" si="1"/>
        <v>0</v>
      </c>
    </row>
    <row r="69" spans="1:8" s="480" customFormat="1">
      <c r="A69" s="47" t="s">
        <v>2736</v>
      </c>
      <c r="B69" s="48" t="s">
        <v>2737</v>
      </c>
      <c r="C69" s="1266">
        <v>65</v>
      </c>
      <c r="D69" s="231">
        <v>65</v>
      </c>
      <c r="E69" s="232">
        <v>32</v>
      </c>
      <c r="F69" s="232">
        <v>32</v>
      </c>
      <c r="G69" s="146">
        <f t="shared" si="0"/>
        <v>97</v>
      </c>
      <c r="H69" s="146">
        <f t="shared" si="1"/>
        <v>97</v>
      </c>
    </row>
    <row r="70" spans="1:8" s="480" customFormat="1">
      <c r="A70" s="47" t="s">
        <v>2738</v>
      </c>
      <c r="B70" s="48" t="s">
        <v>2739</v>
      </c>
      <c r="C70" s="1266">
        <v>2</v>
      </c>
      <c r="D70" s="231">
        <v>2</v>
      </c>
      <c r="E70" s="232">
        <v>10</v>
      </c>
      <c r="F70" s="232">
        <v>10</v>
      </c>
      <c r="G70" s="146">
        <f t="shared" si="0"/>
        <v>12</v>
      </c>
      <c r="H70" s="146">
        <f t="shared" si="1"/>
        <v>12</v>
      </c>
    </row>
    <row r="71" spans="1:8" s="480" customFormat="1">
      <c r="A71" s="47" t="s">
        <v>2740</v>
      </c>
      <c r="B71" s="48" t="s">
        <v>2741</v>
      </c>
      <c r="C71" s="1266">
        <v>6</v>
      </c>
      <c r="D71" s="231">
        <v>6</v>
      </c>
      <c r="E71" s="232">
        <v>9</v>
      </c>
      <c r="F71" s="232">
        <v>9</v>
      </c>
      <c r="G71" s="146">
        <f t="shared" si="0"/>
        <v>15</v>
      </c>
      <c r="H71" s="146">
        <f t="shared" si="1"/>
        <v>15</v>
      </c>
    </row>
    <row r="72" spans="1:8" s="480" customFormat="1" ht="25.5">
      <c r="A72" s="47" t="s">
        <v>2742</v>
      </c>
      <c r="B72" s="48" t="s">
        <v>2743</v>
      </c>
      <c r="C72" s="1266">
        <v>3</v>
      </c>
      <c r="D72" s="231">
        <v>3</v>
      </c>
      <c r="E72" s="232">
        <v>10</v>
      </c>
      <c r="F72" s="232">
        <v>10</v>
      </c>
      <c r="G72" s="146">
        <f t="shared" ref="G72:G136" si="2">C72+E72</f>
        <v>13</v>
      </c>
      <c r="H72" s="146">
        <f t="shared" ref="H72:H136" si="3">D72+F72</f>
        <v>13</v>
      </c>
    </row>
    <row r="73" spans="1:8" s="480" customFormat="1">
      <c r="A73" s="47" t="s">
        <v>2744</v>
      </c>
      <c r="B73" s="48" t="s">
        <v>2745</v>
      </c>
      <c r="C73" s="1266">
        <v>4</v>
      </c>
      <c r="D73" s="231">
        <v>4</v>
      </c>
      <c r="E73" s="232">
        <v>14</v>
      </c>
      <c r="F73" s="232">
        <v>14</v>
      </c>
      <c r="G73" s="146">
        <f t="shared" si="2"/>
        <v>18</v>
      </c>
      <c r="H73" s="146">
        <f t="shared" si="3"/>
        <v>18</v>
      </c>
    </row>
    <row r="74" spans="1:8" s="480" customFormat="1">
      <c r="A74" s="47" t="s">
        <v>2746</v>
      </c>
      <c r="B74" s="48" t="s">
        <v>2747</v>
      </c>
      <c r="C74" s="1266">
        <v>2</v>
      </c>
      <c r="D74" s="231">
        <v>2</v>
      </c>
      <c r="E74" s="232">
        <v>15</v>
      </c>
      <c r="F74" s="232">
        <v>15</v>
      </c>
      <c r="G74" s="146">
        <f t="shared" si="2"/>
        <v>17</v>
      </c>
      <c r="H74" s="146">
        <f t="shared" si="3"/>
        <v>17</v>
      </c>
    </row>
    <row r="75" spans="1:8" s="480" customFormat="1" ht="13.5" customHeight="1">
      <c r="A75" s="47" t="s">
        <v>2748</v>
      </c>
      <c r="B75" s="48" t="s">
        <v>2749</v>
      </c>
      <c r="C75" s="1266"/>
      <c r="D75" s="231"/>
      <c r="E75" s="232"/>
      <c r="F75" s="232"/>
      <c r="G75" s="146">
        <f t="shared" si="2"/>
        <v>0</v>
      </c>
      <c r="H75" s="146">
        <f t="shared" si="3"/>
        <v>0</v>
      </c>
    </row>
    <row r="76" spans="1:8" s="480" customFormat="1" ht="13.5" customHeight="1">
      <c r="A76" s="47" t="s">
        <v>2750</v>
      </c>
      <c r="B76" s="48" t="s">
        <v>2751</v>
      </c>
      <c r="C76" s="1266"/>
      <c r="D76" s="231"/>
      <c r="E76" s="232"/>
      <c r="F76" s="232"/>
      <c r="G76" s="146">
        <f t="shared" si="2"/>
        <v>0</v>
      </c>
      <c r="H76" s="146">
        <f t="shared" si="3"/>
        <v>0</v>
      </c>
    </row>
    <row r="77" spans="1:8" s="480" customFormat="1" ht="13.5" customHeight="1">
      <c r="A77" s="47" t="s">
        <v>2752</v>
      </c>
      <c r="B77" s="48" t="s">
        <v>2753</v>
      </c>
      <c r="C77" s="1266">
        <v>2750</v>
      </c>
      <c r="D77" s="231">
        <v>2750</v>
      </c>
      <c r="E77" s="232">
        <v>2082</v>
      </c>
      <c r="F77" s="232">
        <v>2082</v>
      </c>
      <c r="G77" s="146">
        <f t="shared" si="2"/>
        <v>4832</v>
      </c>
      <c r="H77" s="146">
        <f t="shared" si="3"/>
        <v>4832</v>
      </c>
    </row>
    <row r="78" spans="1:8" s="480" customFormat="1" ht="13.5" customHeight="1">
      <c r="A78" s="47" t="s">
        <v>2754</v>
      </c>
      <c r="B78" s="48" t="s">
        <v>2755</v>
      </c>
      <c r="C78" s="1266">
        <v>426</v>
      </c>
      <c r="D78" s="231">
        <v>426</v>
      </c>
      <c r="E78" s="232">
        <v>865</v>
      </c>
      <c r="F78" s="232">
        <v>865</v>
      </c>
      <c r="G78" s="146">
        <f t="shared" si="2"/>
        <v>1291</v>
      </c>
      <c r="H78" s="146">
        <f t="shared" si="3"/>
        <v>1291</v>
      </c>
    </row>
    <row r="79" spans="1:8" s="480" customFormat="1" ht="13.5" customHeight="1">
      <c r="A79" s="47" t="s">
        <v>2756</v>
      </c>
      <c r="B79" s="48" t="s">
        <v>2757</v>
      </c>
      <c r="C79" s="1266">
        <v>4989</v>
      </c>
      <c r="D79" s="231">
        <v>0</v>
      </c>
      <c r="E79" s="232">
        <v>2786</v>
      </c>
      <c r="F79" s="232">
        <v>0</v>
      </c>
      <c r="G79" s="146">
        <f t="shared" si="2"/>
        <v>7775</v>
      </c>
      <c r="H79" s="146">
        <f t="shared" si="3"/>
        <v>0</v>
      </c>
    </row>
    <row r="80" spans="1:8" s="480" customFormat="1" ht="13.5" customHeight="1">
      <c r="A80" s="47" t="s">
        <v>2758</v>
      </c>
      <c r="B80" s="48" t="s">
        <v>2759</v>
      </c>
      <c r="C80" s="1266">
        <v>4998</v>
      </c>
      <c r="D80" s="231">
        <v>4998</v>
      </c>
      <c r="E80" s="232">
        <v>3019</v>
      </c>
      <c r="F80" s="232">
        <v>3019</v>
      </c>
      <c r="G80" s="146">
        <f t="shared" si="2"/>
        <v>8017</v>
      </c>
      <c r="H80" s="146">
        <f t="shared" si="3"/>
        <v>8017</v>
      </c>
    </row>
    <row r="81" spans="1:8" s="480" customFormat="1" ht="13.5" customHeight="1">
      <c r="A81" s="47" t="s">
        <v>2760</v>
      </c>
      <c r="B81" s="48" t="s">
        <v>2761</v>
      </c>
      <c r="C81" s="1266">
        <v>1613</v>
      </c>
      <c r="D81" s="231">
        <v>1613</v>
      </c>
      <c r="E81" s="232">
        <v>1811</v>
      </c>
      <c r="F81" s="232">
        <v>1811</v>
      </c>
      <c r="G81" s="146">
        <f t="shared" si="2"/>
        <v>3424</v>
      </c>
      <c r="H81" s="146">
        <f t="shared" si="3"/>
        <v>3424</v>
      </c>
    </row>
    <row r="82" spans="1:8" s="480" customFormat="1" ht="13.5" customHeight="1">
      <c r="A82" s="47" t="s">
        <v>2762</v>
      </c>
      <c r="B82" s="48" t="s">
        <v>2763</v>
      </c>
      <c r="C82" s="1266">
        <v>232</v>
      </c>
      <c r="D82" s="231">
        <v>232</v>
      </c>
      <c r="E82" s="232">
        <v>281</v>
      </c>
      <c r="F82" s="232">
        <v>281</v>
      </c>
      <c r="G82" s="146">
        <f t="shared" si="2"/>
        <v>513</v>
      </c>
      <c r="H82" s="146">
        <f t="shared" si="3"/>
        <v>513</v>
      </c>
    </row>
    <row r="83" spans="1:8" s="480" customFormat="1">
      <c r="A83" s="47" t="s">
        <v>2764</v>
      </c>
      <c r="B83" s="48" t="s">
        <v>2765</v>
      </c>
      <c r="C83" s="1266">
        <v>230</v>
      </c>
      <c r="D83" s="231">
        <v>230</v>
      </c>
      <c r="E83" s="232">
        <v>282</v>
      </c>
      <c r="F83" s="232">
        <v>282</v>
      </c>
      <c r="G83" s="146">
        <f t="shared" si="2"/>
        <v>512</v>
      </c>
      <c r="H83" s="146">
        <f t="shared" si="3"/>
        <v>512</v>
      </c>
    </row>
    <row r="84" spans="1:8" s="480" customFormat="1" ht="25.5">
      <c r="A84" s="47" t="s">
        <v>2766</v>
      </c>
      <c r="B84" s="48" t="s">
        <v>2767</v>
      </c>
      <c r="C84" s="1266">
        <v>1999</v>
      </c>
      <c r="D84" s="231">
        <v>0</v>
      </c>
      <c r="E84" s="232">
        <v>216</v>
      </c>
      <c r="F84" s="232">
        <v>0</v>
      </c>
      <c r="G84" s="146">
        <f t="shared" si="2"/>
        <v>2215</v>
      </c>
      <c r="H84" s="146">
        <f t="shared" si="3"/>
        <v>0</v>
      </c>
    </row>
    <row r="85" spans="1:8" s="480" customFormat="1" ht="25.5">
      <c r="A85" s="47" t="s">
        <v>2768</v>
      </c>
      <c r="B85" s="48" t="s">
        <v>2769</v>
      </c>
      <c r="C85" s="1266">
        <v>467</v>
      </c>
      <c r="D85" s="231">
        <v>467</v>
      </c>
      <c r="E85" s="232">
        <v>79</v>
      </c>
      <c r="F85" s="232">
        <v>79</v>
      </c>
      <c r="G85" s="146">
        <f t="shared" si="2"/>
        <v>546</v>
      </c>
      <c r="H85" s="146">
        <f t="shared" si="3"/>
        <v>546</v>
      </c>
    </row>
    <row r="86" spans="1:8" s="480" customFormat="1">
      <c r="A86" s="65" t="s">
        <v>277</v>
      </c>
      <c r="B86" s="446" t="s">
        <v>278</v>
      </c>
      <c r="C86" s="461">
        <v>60</v>
      </c>
      <c r="D86" s="461">
        <v>60</v>
      </c>
      <c r="E86" s="461">
        <v>42</v>
      </c>
      <c r="F86" s="461">
        <v>42</v>
      </c>
      <c r="G86" s="146">
        <f t="shared" si="2"/>
        <v>102</v>
      </c>
      <c r="H86" s="146">
        <f t="shared" si="3"/>
        <v>102</v>
      </c>
    </row>
    <row r="87" spans="1:8" s="480" customFormat="1">
      <c r="A87" s="65" t="s">
        <v>1816</v>
      </c>
      <c r="B87" s="446" t="s">
        <v>1817</v>
      </c>
      <c r="C87" s="461">
        <v>931</v>
      </c>
      <c r="D87" s="461">
        <v>931</v>
      </c>
      <c r="E87" s="461">
        <v>850</v>
      </c>
      <c r="F87" s="461">
        <v>850</v>
      </c>
      <c r="G87" s="146">
        <f t="shared" si="2"/>
        <v>1781</v>
      </c>
      <c r="H87" s="146">
        <f t="shared" si="3"/>
        <v>1781</v>
      </c>
    </row>
    <row r="88" spans="1:8" s="480" customFormat="1" ht="25.5">
      <c r="A88" s="65" t="s">
        <v>844</v>
      </c>
      <c r="B88" s="492" t="s">
        <v>4653</v>
      </c>
      <c r="C88" s="461">
        <v>63890</v>
      </c>
      <c r="D88" s="461">
        <v>63890</v>
      </c>
      <c r="E88" s="461">
        <v>38905</v>
      </c>
      <c r="F88" s="461">
        <v>38905</v>
      </c>
      <c r="G88" s="146">
        <f t="shared" si="2"/>
        <v>102795</v>
      </c>
      <c r="H88" s="146">
        <f t="shared" si="3"/>
        <v>102795</v>
      </c>
    </row>
    <row r="89" spans="1:8" s="480" customFormat="1">
      <c r="A89" s="65" t="s">
        <v>4654</v>
      </c>
      <c r="B89" s="446" t="s">
        <v>4756</v>
      </c>
      <c r="C89" s="461">
        <v>10</v>
      </c>
      <c r="D89" s="461">
        <v>0</v>
      </c>
      <c r="E89" s="461">
        <v>3</v>
      </c>
      <c r="F89" s="461">
        <v>0</v>
      </c>
      <c r="G89" s="146">
        <f t="shared" si="2"/>
        <v>13</v>
      </c>
      <c r="H89" s="146">
        <f t="shared" si="3"/>
        <v>0</v>
      </c>
    </row>
    <row r="90" spans="1:8" s="480" customFormat="1" ht="25.5">
      <c r="A90" s="65" t="s">
        <v>4655</v>
      </c>
      <c r="B90" s="492" t="s">
        <v>4656</v>
      </c>
      <c r="C90" s="461">
        <v>263</v>
      </c>
      <c r="D90" s="461">
        <v>263</v>
      </c>
      <c r="E90" s="461">
        <v>490</v>
      </c>
      <c r="F90" s="461">
        <v>490</v>
      </c>
      <c r="G90" s="146">
        <f t="shared" si="2"/>
        <v>753</v>
      </c>
      <c r="H90" s="146">
        <f t="shared" si="3"/>
        <v>753</v>
      </c>
    </row>
    <row r="91" spans="1:8" s="480" customFormat="1">
      <c r="A91" s="65" t="s">
        <v>4657</v>
      </c>
      <c r="B91" s="446" t="s">
        <v>4658</v>
      </c>
      <c r="C91" s="461">
        <v>1309</v>
      </c>
      <c r="D91" s="461">
        <v>1309</v>
      </c>
      <c r="E91" s="461">
        <v>497</v>
      </c>
      <c r="F91" s="461">
        <v>497</v>
      </c>
      <c r="G91" s="146">
        <f t="shared" si="2"/>
        <v>1806</v>
      </c>
      <c r="H91" s="146">
        <f t="shared" si="3"/>
        <v>1806</v>
      </c>
    </row>
    <row r="92" spans="1:8" s="480" customFormat="1">
      <c r="A92" s="65" t="s">
        <v>4659</v>
      </c>
      <c r="B92" s="446" t="s">
        <v>4660</v>
      </c>
      <c r="C92" s="461">
        <v>1421</v>
      </c>
      <c r="D92" s="461">
        <v>1421</v>
      </c>
      <c r="E92" s="461">
        <v>686</v>
      </c>
      <c r="F92" s="461">
        <v>686</v>
      </c>
      <c r="G92" s="146">
        <f t="shared" si="2"/>
        <v>2107</v>
      </c>
      <c r="H92" s="146">
        <f t="shared" si="3"/>
        <v>2107</v>
      </c>
    </row>
    <row r="93" spans="1:8" s="480" customFormat="1">
      <c r="A93" s="65" t="s">
        <v>4661</v>
      </c>
      <c r="B93" s="446" t="s">
        <v>4662</v>
      </c>
      <c r="C93" s="461">
        <v>1398</v>
      </c>
      <c r="D93" s="461">
        <v>1398</v>
      </c>
      <c r="E93" s="461">
        <v>673</v>
      </c>
      <c r="F93" s="461">
        <v>673</v>
      </c>
      <c r="G93" s="146">
        <f t="shared" si="2"/>
        <v>2071</v>
      </c>
      <c r="H93" s="146">
        <f t="shared" si="3"/>
        <v>2071</v>
      </c>
    </row>
    <row r="94" spans="1:8" s="480" customFormat="1">
      <c r="A94" s="65" t="s">
        <v>4663</v>
      </c>
      <c r="B94" s="446" t="s">
        <v>4664</v>
      </c>
      <c r="C94" s="461">
        <v>935</v>
      </c>
      <c r="D94" s="461">
        <v>935</v>
      </c>
      <c r="E94" s="461">
        <v>4</v>
      </c>
      <c r="F94" s="461">
        <v>4</v>
      </c>
      <c r="G94" s="146">
        <f t="shared" si="2"/>
        <v>939</v>
      </c>
      <c r="H94" s="146">
        <f t="shared" si="3"/>
        <v>939</v>
      </c>
    </row>
    <row r="95" spans="1:8" s="480" customFormat="1">
      <c r="A95" s="65" t="s">
        <v>4665</v>
      </c>
      <c r="B95" s="446" t="s">
        <v>4666</v>
      </c>
      <c r="C95" s="461">
        <v>21</v>
      </c>
      <c r="D95" s="461">
        <v>21</v>
      </c>
      <c r="E95" s="461">
        <v>145</v>
      </c>
      <c r="F95" s="461">
        <v>145</v>
      </c>
      <c r="G95" s="146">
        <f t="shared" si="2"/>
        <v>166</v>
      </c>
      <c r="H95" s="146">
        <f t="shared" si="3"/>
        <v>166</v>
      </c>
    </row>
    <row r="96" spans="1:8" s="480" customFormat="1">
      <c r="A96" s="65" t="s">
        <v>4667</v>
      </c>
      <c r="B96" s="446" t="s">
        <v>4668</v>
      </c>
      <c r="C96" s="461">
        <v>1735</v>
      </c>
      <c r="D96" s="461">
        <v>1735</v>
      </c>
      <c r="E96" s="461">
        <v>1373</v>
      </c>
      <c r="F96" s="461">
        <v>1373</v>
      </c>
      <c r="G96" s="146">
        <f t="shared" si="2"/>
        <v>3108</v>
      </c>
      <c r="H96" s="146">
        <f t="shared" si="3"/>
        <v>3108</v>
      </c>
    </row>
    <row r="97" spans="1:8" s="480" customFormat="1">
      <c r="A97" s="65" t="s">
        <v>4669</v>
      </c>
      <c r="B97" s="446" t="s">
        <v>4670</v>
      </c>
      <c r="C97" s="461">
        <v>39</v>
      </c>
      <c r="D97" s="461">
        <v>39</v>
      </c>
      <c r="E97" s="461"/>
      <c r="F97" s="461"/>
      <c r="G97" s="146">
        <f t="shared" si="2"/>
        <v>39</v>
      </c>
      <c r="H97" s="146">
        <f t="shared" si="3"/>
        <v>39</v>
      </c>
    </row>
    <row r="98" spans="1:8" s="480" customFormat="1">
      <c r="A98" s="65" t="s">
        <v>4671</v>
      </c>
      <c r="B98" s="446" t="s">
        <v>4672</v>
      </c>
      <c r="C98" s="461">
        <v>35</v>
      </c>
      <c r="D98" s="461">
        <v>35</v>
      </c>
      <c r="E98" s="461">
        <v>139</v>
      </c>
      <c r="F98" s="461">
        <v>139</v>
      </c>
      <c r="G98" s="146">
        <f t="shared" si="2"/>
        <v>174</v>
      </c>
      <c r="H98" s="146">
        <f t="shared" si="3"/>
        <v>174</v>
      </c>
    </row>
    <row r="99" spans="1:8" s="480" customFormat="1">
      <c r="A99" s="65" t="s">
        <v>4673</v>
      </c>
      <c r="B99" s="446" t="s">
        <v>4674</v>
      </c>
      <c r="C99" s="461">
        <v>222</v>
      </c>
      <c r="D99" s="461">
        <v>222</v>
      </c>
      <c r="E99" s="461">
        <v>16</v>
      </c>
      <c r="F99" s="461">
        <v>16</v>
      </c>
      <c r="G99" s="146">
        <f t="shared" si="2"/>
        <v>238</v>
      </c>
      <c r="H99" s="146">
        <f t="shared" si="3"/>
        <v>238</v>
      </c>
    </row>
    <row r="100" spans="1:8" s="480" customFormat="1">
      <c r="A100" s="65" t="s">
        <v>4675</v>
      </c>
      <c r="B100" s="446" t="s">
        <v>4676</v>
      </c>
      <c r="C100" s="461">
        <v>46</v>
      </c>
      <c r="D100" s="461">
        <v>46</v>
      </c>
      <c r="E100" s="461">
        <v>30</v>
      </c>
      <c r="F100" s="461">
        <v>30</v>
      </c>
      <c r="G100" s="146">
        <f t="shared" si="2"/>
        <v>76</v>
      </c>
      <c r="H100" s="146">
        <f t="shared" si="3"/>
        <v>76</v>
      </c>
    </row>
    <row r="101" spans="1:8" s="480" customFormat="1">
      <c r="A101" s="65" t="s">
        <v>4677</v>
      </c>
      <c r="B101" s="446" t="s">
        <v>4678</v>
      </c>
      <c r="C101" s="461">
        <v>57</v>
      </c>
      <c r="D101" s="461">
        <v>57</v>
      </c>
      <c r="E101" s="461">
        <v>38</v>
      </c>
      <c r="F101" s="461">
        <v>38</v>
      </c>
      <c r="G101" s="146">
        <f t="shared" si="2"/>
        <v>95</v>
      </c>
      <c r="H101" s="146">
        <f t="shared" si="3"/>
        <v>95</v>
      </c>
    </row>
    <row r="102" spans="1:8" s="480" customFormat="1" ht="25.5">
      <c r="A102" s="65" t="s">
        <v>4679</v>
      </c>
      <c r="B102" s="492" t="s">
        <v>4680</v>
      </c>
      <c r="C102" s="461">
        <v>3</v>
      </c>
      <c r="D102" s="461">
        <v>3</v>
      </c>
      <c r="E102" s="461"/>
      <c r="F102" s="461"/>
      <c r="G102" s="146">
        <f t="shared" si="2"/>
        <v>3</v>
      </c>
      <c r="H102" s="146">
        <f t="shared" si="3"/>
        <v>3</v>
      </c>
    </row>
    <row r="103" spans="1:8" s="480" customFormat="1">
      <c r="A103" s="65" t="s">
        <v>4681</v>
      </c>
      <c r="B103" s="492" t="s">
        <v>4682</v>
      </c>
      <c r="C103" s="461"/>
      <c r="D103" s="461"/>
      <c r="E103" s="461"/>
      <c r="F103" s="461"/>
      <c r="G103" s="146">
        <f t="shared" si="2"/>
        <v>0</v>
      </c>
      <c r="H103" s="146">
        <f t="shared" si="3"/>
        <v>0</v>
      </c>
    </row>
    <row r="104" spans="1:8" s="480" customFormat="1" ht="25.5">
      <c r="A104" s="65" t="s">
        <v>4683</v>
      </c>
      <c r="B104" s="492" t="s">
        <v>4684</v>
      </c>
      <c r="C104" s="461">
        <v>13</v>
      </c>
      <c r="D104" s="461">
        <v>13</v>
      </c>
      <c r="E104" s="461">
        <v>1</v>
      </c>
      <c r="F104" s="461">
        <v>1</v>
      </c>
      <c r="G104" s="146">
        <f t="shared" si="2"/>
        <v>14</v>
      </c>
      <c r="H104" s="146">
        <f t="shared" si="3"/>
        <v>14</v>
      </c>
    </row>
    <row r="105" spans="1:8" s="480" customFormat="1" ht="25.5">
      <c r="A105" s="65" t="s">
        <v>4685</v>
      </c>
      <c r="B105" s="492" t="s">
        <v>4686</v>
      </c>
      <c r="C105" s="461">
        <v>21276</v>
      </c>
      <c r="D105" s="461">
        <v>21276</v>
      </c>
      <c r="E105" s="461">
        <v>13411</v>
      </c>
      <c r="F105" s="461">
        <v>13411</v>
      </c>
      <c r="G105" s="146">
        <f t="shared" si="2"/>
        <v>34687</v>
      </c>
      <c r="H105" s="146">
        <f t="shared" si="3"/>
        <v>34687</v>
      </c>
    </row>
    <row r="106" spans="1:8" s="480" customFormat="1">
      <c r="A106" s="65" t="s">
        <v>4687</v>
      </c>
      <c r="B106" s="446" t="s">
        <v>4688</v>
      </c>
      <c r="C106" s="461">
        <v>2</v>
      </c>
      <c r="D106" s="461">
        <v>0</v>
      </c>
      <c r="E106" s="461"/>
      <c r="F106" s="461">
        <v>0</v>
      </c>
      <c r="G106" s="146">
        <f t="shared" si="2"/>
        <v>2</v>
      </c>
      <c r="H106" s="146">
        <f t="shared" si="3"/>
        <v>0</v>
      </c>
    </row>
    <row r="107" spans="1:8" s="480" customFormat="1" ht="25.5">
      <c r="A107" s="65" t="s">
        <v>2754</v>
      </c>
      <c r="B107" s="492" t="s">
        <v>4689</v>
      </c>
      <c r="C107" s="461"/>
      <c r="D107" s="461"/>
      <c r="E107" s="461"/>
      <c r="F107" s="461"/>
      <c r="G107" s="146">
        <f t="shared" si="2"/>
        <v>0</v>
      </c>
      <c r="H107" s="146">
        <f t="shared" si="3"/>
        <v>0</v>
      </c>
    </row>
    <row r="108" spans="1:8" s="480" customFormat="1" ht="25.5">
      <c r="A108" s="65" t="s">
        <v>2766</v>
      </c>
      <c r="B108" s="492" t="s">
        <v>4690</v>
      </c>
      <c r="C108" s="461"/>
      <c r="D108" s="461"/>
      <c r="E108" s="461"/>
      <c r="F108" s="461"/>
      <c r="G108" s="146">
        <f t="shared" si="2"/>
        <v>0</v>
      </c>
      <c r="H108" s="146">
        <f t="shared" si="3"/>
        <v>0</v>
      </c>
    </row>
    <row r="109" spans="1:8" s="480" customFormat="1">
      <c r="A109" s="65" t="s">
        <v>4691</v>
      </c>
      <c r="B109" s="446" t="s">
        <v>3069</v>
      </c>
      <c r="C109" s="461">
        <v>50</v>
      </c>
      <c r="D109" s="461">
        <v>50</v>
      </c>
      <c r="E109" s="461"/>
      <c r="F109" s="461"/>
      <c r="G109" s="146">
        <f t="shared" si="2"/>
        <v>50</v>
      </c>
      <c r="H109" s="146">
        <f t="shared" si="3"/>
        <v>50</v>
      </c>
    </row>
    <row r="110" spans="1:8" s="480" customFormat="1" ht="25.5">
      <c r="A110" s="65" t="s">
        <v>2227</v>
      </c>
      <c r="B110" s="492" t="s">
        <v>2228</v>
      </c>
      <c r="C110" s="461"/>
      <c r="D110" s="461"/>
      <c r="E110" s="461"/>
      <c r="F110" s="461"/>
      <c r="G110" s="146">
        <f t="shared" si="2"/>
        <v>0</v>
      </c>
      <c r="H110" s="146">
        <f t="shared" si="3"/>
        <v>0</v>
      </c>
    </row>
    <row r="111" spans="1:8" s="480" customFormat="1" ht="25.5">
      <c r="A111" s="65" t="s">
        <v>2233</v>
      </c>
      <c r="B111" s="492" t="s">
        <v>4692</v>
      </c>
      <c r="C111" s="461"/>
      <c r="D111" s="461"/>
      <c r="E111" s="461"/>
      <c r="F111" s="461"/>
      <c r="G111" s="146">
        <f t="shared" si="2"/>
        <v>0</v>
      </c>
      <c r="H111" s="146">
        <f t="shared" si="3"/>
        <v>0</v>
      </c>
    </row>
    <row r="112" spans="1:8" s="480" customFormat="1">
      <c r="A112" s="65" t="s">
        <v>2237</v>
      </c>
      <c r="B112" s="446" t="s">
        <v>4693</v>
      </c>
      <c r="C112" s="461"/>
      <c r="D112" s="461"/>
      <c r="E112" s="461"/>
      <c r="F112" s="461"/>
      <c r="G112" s="146">
        <f t="shared" si="2"/>
        <v>0</v>
      </c>
      <c r="H112" s="146">
        <f t="shared" si="3"/>
        <v>0</v>
      </c>
    </row>
    <row r="113" spans="1:8" s="480" customFormat="1" ht="25.5">
      <c r="A113" s="65" t="s">
        <v>2239</v>
      </c>
      <c r="B113" s="492" t="s">
        <v>4694</v>
      </c>
      <c r="C113" s="461"/>
      <c r="D113" s="461"/>
      <c r="E113" s="461"/>
      <c r="F113" s="461"/>
      <c r="G113" s="146">
        <f t="shared" si="2"/>
        <v>0</v>
      </c>
      <c r="H113" s="146">
        <f t="shared" si="3"/>
        <v>0</v>
      </c>
    </row>
    <row r="114" spans="1:8" s="480" customFormat="1" ht="25.5">
      <c r="A114" s="65" t="s">
        <v>4695</v>
      </c>
      <c r="B114" s="492" t="s">
        <v>4696</v>
      </c>
      <c r="C114" s="461"/>
      <c r="D114" s="461"/>
      <c r="E114" s="461">
        <v>5</v>
      </c>
      <c r="F114" s="461">
        <v>5</v>
      </c>
      <c r="G114" s="146">
        <f t="shared" si="2"/>
        <v>5</v>
      </c>
      <c r="H114" s="146">
        <f t="shared" si="3"/>
        <v>5</v>
      </c>
    </row>
    <row r="115" spans="1:8" s="480" customFormat="1">
      <c r="A115" s="65" t="s">
        <v>4697</v>
      </c>
      <c r="B115" s="492" t="s">
        <v>4698</v>
      </c>
      <c r="C115" s="461"/>
      <c r="D115" s="461"/>
      <c r="E115" s="461"/>
      <c r="F115" s="461"/>
      <c r="G115" s="146">
        <f t="shared" si="2"/>
        <v>0</v>
      </c>
      <c r="H115" s="146">
        <f t="shared" si="3"/>
        <v>0</v>
      </c>
    </row>
    <row r="116" spans="1:8" s="480" customFormat="1" ht="25.5">
      <c r="A116" s="65" t="s">
        <v>4757</v>
      </c>
      <c r="B116" s="492" t="s">
        <v>4758</v>
      </c>
      <c r="C116" s="461"/>
      <c r="D116" s="461"/>
      <c r="E116" s="461"/>
      <c r="F116" s="461"/>
      <c r="G116" s="146">
        <f t="shared" si="2"/>
        <v>0</v>
      </c>
      <c r="H116" s="146">
        <f t="shared" si="3"/>
        <v>0</v>
      </c>
    </row>
    <row r="117" spans="1:8" s="480" customFormat="1" ht="25.5">
      <c r="A117" s="65" t="s">
        <v>4759</v>
      </c>
      <c r="B117" s="492" t="s">
        <v>4760</v>
      </c>
      <c r="C117" s="461">
        <v>1</v>
      </c>
      <c r="D117" s="461">
        <v>1</v>
      </c>
      <c r="E117" s="461">
        <v>4</v>
      </c>
      <c r="F117" s="461">
        <v>4</v>
      </c>
      <c r="G117" s="146">
        <f t="shared" si="2"/>
        <v>5</v>
      </c>
      <c r="H117" s="146">
        <f t="shared" si="3"/>
        <v>5</v>
      </c>
    </row>
    <row r="118" spans="1:8" s="480" customFormat="1">
      <c r="A118" s="65" t="s">
        <v>4667</v>
      </c>
      <c r="B118" s="492" t="s">
        <v>6869</v>
      </c>
      <c r="C118" s="461"/>
      <c r="D118" s="461"/>
      <c r="E118" s="461"/>
      <c r="F118" s="461"/>
      <c r="G118" s="146">
        <f t="shared" si="2"/>
        <v>0</v>
      </c>
      <c r="H118" s="146">
        <f t="shared" si="3"/>
        <v>0</v>
      </c>
    </row>
    <row r="119" spans="1:8" s="480" customFormat="1">
      <c r="A119" s="65" t="s">
        <v>7075</v>
      </c>
      <c r="B119" s="446" t="s">
        <v>7076</v>
      </c>
      <c r="C119" s="461">
        <v>210</v>
      </c>
      <c r="D119" s="461">
        <v>210</v>
      </c>
      <c r="E119" s="461">
        <v>79</v>
      </c>
      <c r="F119" s="461">
        <v>79</v>
      </c>
      <c r="G119" s="1073">
        <f t="shared" si="2"/>
        <v>289</v>
      </c>
      <c r="H119" s="1073">
        <f t="shared" si="3"/>
        <v>289</v>
      </c>
    </row>
    <row r="120" spans="1:8" s="480" customFormat="1">
      <c r="A120" s="65" t="s">
        <v>7077</v>
      </c>
      <c r="B120" s="446" t="s">
        <v>7078</v>
      </c>
      <c r="C120" s="461">
        <v>559</v>
      </c>
      <c r="D120" s="461">
        <v>559</v>
      </c>
      <c r="E120" s="461">
        <v>62</v>
      </c>
      <c r="F120" s="461">
        <v>62</v>
      </c>
      <c r="G120" s="1073">
        <f t="shared" si="2"/>
        <v>621</v>
      </c>
      <c r="H120" s="1073">
        <f t="shared" si="3"/>
        <v>621</v>
      </c>
    </row>
    <row r="121" spans="1:8" s="480" customFormat="1">
      <c r="A121" s="65" t="s">
        <v>7079</v>
      </c>
      <c r="B121" s="446" t="s">
        <v>7080</v>
      </c>
      <c r="C121" s="461">
        <v>34</v>
      </c>
      <c r="D121" s="461">
        <v>34</v>
      </c>
      <c r="E121" s="461"/>
      <c r="F121" s="461"/>
      <c r="G121" s="1073">
        <f t="shared" si="2"/>
        <v>34</v>
      </c>
      <c r="H121" s="1073">
        <f t="shared" si="3"/>
        <v>34</v>
      </c>
    </row>
    <row r="122" spans="1:8" s="480" customFormat="1">
      <c r="A122" s="65" t="s">
        <v>7081</v>
      </c>
      <c r="B122" s="446" t="s">
        <v>7082</v>
      </c>
      <c r="C122" s="461">
        <v>47</v>
      </c>
      <c r="D122" s="461">
        <v>47</v>
      </c>
      <c r="E122" s="461"/>
      <c r="F122" s="461"/>
      <c r="G122" s="1073">
        <f t="shared" si="2"/>
        <v>47</v>
      </c>
      <c r="H122" s="1073">
        <f t="shared" si="3"/>
        <v>47</v>
      </c>
    </row>
    <row r="123" spans="1:8" s="480" customFormat="1" ht="25.5">
      <c r="A123" s="65" t="s">
        <v>7083</v>
      </c>
      <c r="B123" s="492" t="s">
        <v>7084</v>
      </c>
      <c r="C123" s="461">
        <v>51</v>
      </c>
      <c r="D123" s="461">
        <v>51</v>
      </c>
      <c r="E123" s="461"/>
      <c r="F123" s="461"/>
      <c r="G123" s="1073">
        <f t="shared" si="2"/>
        <v>51</v>
      </c>
      <c r="H123" s="1073">
        <f t="shared" si="3"/>
        <v>51</v>
      </c>
    </row>
    <row r="124" spans="1:8" s="480" customFormat="1">
      <c r="A124" s="65" t="s">
        <v>7085</v>
      </c>
      <c r="B124" s="446" t="s">
        <v>7818</v>
      </c>
      <c r="C124" s="461">
        <v>255</v>
      </c>
      <c r="D124" s="461">
        <v>255</v>
      </c>
      <c r="E124" s="461">
        <v>9</v>
      </c>
      <c r="F124" s="461">
        <v>9</v>
      </c>
      <c r="G124" s="1073">
        <f t="shared" si="2"/>
        <v>264</v>
      </c>
      <c r="H124" s="1073">
        <f t="shared" si="3"/>
        <v>264</v>
      </c>
    </row>
    <row r="125" spans="1:8" s="480" customFormat="1">
      <c r="A125" s="65" t="s">
        <v>7086</v>
      </c>
      <c r="B125" s="446" t="s">
        <v>7087</v>
      </c>
      <c r="C125" s="461">
        <v>413</v>
      </c>
      <c r="D125" s="461">
        <v>413</v>
      </c>
      <c r="E125" s="461">
        <v>148</v>
      </c>
      <c r="F125" s="461">
        <v>148</v>
      </c>
      <c r="G125" s="1073">
        <f t="shared" si="2"/>
        <v>561</v>
      </c>
      <c r="H125" s="1073">
        <f t="shared" si="3"/>
        <v>561</v>
      </c>
    </row>
    <row r="126" spans="1:8" s="480" customFormat="1">
      <c r="A126" s="65" t="s">
        <v>7088</v>
      </c>
      <c r="B126" s="446" t="s">
        <v>7089</v>
      </c>
      <c r="C126" s="461">
        <v>54</v>
      </c>
      <c r="D126" s="461">
        <v>54</v>
      </c>
      <c r="E126" s="461"/>
      <c r="F126" s="461"/>
      <c r="G126" s="1073">
        <f t="shared" si="2"/>
        <v>54</v>
      </c>
      <c r="H126" s="1073">
        <f t="shared" si="3"/>
        <v>54</v>
      </c>
    </row>
    <row r="127" spans="1:8" s="480" customFormat="1">
      <c r="A127" s="65" t="s">
        <v>7090</v>
      </c>
      <c r="B127" s="446" t="s">
        <v>7091</v>
      </c>
      <c r="C127" s="461">
        <v>34</v>
      </c>
      <c r="D127" s="461">
        <v>34</v>
      </c>
      <c r="E127" s="461"/>
      <c r="F127" s="461"/>
      <c r="G127" s="1073">
        <f t="shared" si="2"/>
        <v>34</v>
      </c>
      <c r="H127" s="1073">
        <f t="shared" si="3"/>
        <v>34</v>
      </c>
    </row>
    <row r="128" spans="1:8" s="480" customFormat="1">
      <c r="A128" s="65" t="s">
        <v>7092</v>
      </c>
      <c r="B128" s="446" t="s">
        <v>7093</v>
      </c>
      <c r="C128" s="461">
        <v>68</v>
      </c>
      <c r="D128" s="461">
        <v>68</v>
      </c>
      <c r="E128" s="461"/>
      <c r="F128" s="461"/>
      <c r="G128" s="1073">
        <f t="shared" si="2"/>
        <v>68</v>
      </c>
      <c r="H128" s="1073">
        <f t="shared" si="3"/>
        <v>68</v>
      </c>
    </row>
    <row r="129" spans="1:11" s="480" customFormat="1">
      <c r="A129" s="65" t="s">
        <v>7094</v>
      </c>
      <c r="B129" s="446" t="s">
        <v>7095</v>
      </c>
      <c r="C129" s="461">
        <v>197</v>
      </c>
      <c r="D129" s="461">
        <v>197</v>
      </c>
      <c r="E129" s="461">
        <v>8</v>
      </c>
      <c r="F129" s="461">
        <v>8</v>
      </c>
      <c r="G129" s="1073">
        <f t="shared" si="2"/>
        <v>205</v>
      </c>
      <c r="H129" s="1073">
        <f t="shared" si="3"/>
        <v>205</v>
      </c>
    </row>
    <row r="130" spans="1:11" s="480" customFormat="1">
      <c r="A130" s="65" t="s">
        <v>7096</v>
      </c>
      <c r="B130" s="446" t="s">
        <v>7097</v>
      </c>
      <c r="C130" s="461">
        <v>305</v>
      </c>
      <c r="D130" s="461">
        <v>305</v>
      </c>
      <c r="E130" s="461">
        <v>17</v>
      </c>
      <c r="F130" s="461">
        <v>17</v>
      </c>
      <c r="G130" s="1073">
        <f t="shared" si="2"/>
        <v>322</v>
      </c>
      <c r="H130" s="1073">
        <f t="shared" si="3"/>
        <v>322</v>
      </c>
    </row>
    <row r="131" spans="1:11" s="480" customFormat="1">
      <c r="A131" s="429" t="s">
        <v>7378</v>
      </c>
      <c r="B131" s="446" t="s">
        <v>7379</v>
      </c>
      <c r="C131" s="461">
        <v>2</v>
      </c>
      <c r="D131" s="461">
        <v>2</v>
      </c>
      <c r="E131" s="461">
        <v>5</v>
      </c>
      <c r="F131" s="461">
        <v>5</v>
      </c>
      <c r="G131" s="146">
        <f t="shared" si="2"/>
        <v>7</v>
      </c>
      <c r="H131" s="146">
        <f t="shared" si="3"/>
        <v>7</v>
      </c>
    </row>
    <row r="132" spans="1:11" s="480" customFormat="1">
      <c r="A132" s="65" t="s">
        <v>7613</v>
      </c>
      <c r="B132" s="446" t="s">
        <v>7614</v>
      </c>
      <c r="C132" s="461">
        <v>2</v>
      </c>
      <c r="D132" s="461">
        <v>2</v>
      </c>
      <c r="E132" s="461">
        <v>1</v>
      </c>
      <c r="F132" s="461">
        <v>1</v>
      </c>
      <c r="G132" s="1126">
        <f t="shared" si="2"/>
        <v>3</v>
      </c>
      <c r="H132" s="1126">
        <f t="shared" si="3"/>
        <v>3</v>
      </c>
    </row>
    <row r="133" spans="1:11" s="480" customFormat="1">
      <c r="A133" s="65" t="s">
        <v>7816</v>
      </c>
      <c r="B133" s="446" t="s">
        <v>2757</v>
      </c>
      <c r="C133" s="461"/>
      <c r="D133" s="461">
        <v>4989</v>
      </c>
      <c r="E133" s="461"/>
      <c r="F133" s="461">
        <v>2786</v>
      </c>
      <c r="G133" s="1282">
        <f t="shared" ref="G133" si="4">C133+E133</f>
        <v>0</v>
      </c>
      <c r="H133" s="1282">
        <f t="shared" ref="H133" si="5">D133+F133</f>
        <v>7775</v>
      </c>
    </row>
    <row r="134" spans="1:11" s="480" customFormat="1" ht="25.5">
      <c r="A134" s="65" t="s">
        <v>7817</v>
      </c>
      <c r="B134" s="48" t="s">
        <v>2767</v>
      </c>
      <c r="C134" s="461"/>
      <c r="D134" s="461">
        <v>1999</v>
      </c>
      <c r="E134" s="461"/>
      <c r="F134" s="461">
        <v>216</v>
      </c>
      <c r="G134" s="1126">
        <f t="shared" si="2"/>
        <v>0</v>
      </c>
      <c r="H134" s="1126">
        <f t="shared" si="3"/>
        <v>2215</v>
      </c>
    </row>
    <row r="135" spans="1:11" s="480" customFormat="1">
      <c r="A135" s="65">
        <v>17723</v>
      </c>
      <c r="B135" s="446"/>
      <c r="C135" s="461"/>
      <c r="D135" s="461"/>
      <c r="E135" s="461"/>
      <c r="F135" s="461"/>
      <c r="G135" s="146">
        <f t="shared" si="2"/>
        <v>0</v>
      </c>
      <c r="H135" s="146">
        <f t="shared" si="3"/>
        <v>0</v>
      </c>
      <c r="K135" s="489"/>
    </row>
    <row r="136" spans="1:11" s="480" customFormat="1">
      <c r="A136" s="477" t="s">
        <v>2142</v>
      </c>
      <c r="B136" s="477"/>
      <c r="C136" s="449">
        <v>4734</v>
      </c>
      <c r="D136" s="449">
        <v>4734</v>
      </c>
      <c r="E136" s="449">
        <v>2757</v>
      </c>
      <c r="F136" s="449">
        <v>2757</v>
      </c>
      <c r="G136" s="146">
        <f t="shared" si="2"/>
        <v>7491</v>
      </c>
      <c r="H136" s="146">
        <f t="shared" si="3"/>
        <v>7491</v>
      </c>
    </row>
    <row r="137" spans="1:11" s="480" customFormat="1">
      <c r="A137" s="477" t="s">
        <v>2207</v>
      </c>
      <c r="B137" s="477"/>
      <c r="C137" s="449">
        <v>15803</v>
      </c>
      <c r="D137" s="449">
        <v>15803</v>
      </c>
      <c r="E137" s="449">
        <v>6527</v>
      </c>
      <c r="F137" s="449">
        <v>6527</v>
      </c>
      <c r="G137" s="146">
        <f t="shared" ref="G137:G201" si="6">C137+E137</f>
        <v>22330</v>
      </c>
      <c r="H137" s="146">
        <f t="shared" ref="H137:H201" si="7">D137+F137</f>
        <v>22330</v>
      </c>
    </row>
    <row r="138" spans="1:11" s="480" customFormat="1">
      <c r="A138" s="477" t="s">
        <v>2770</v>
      </c>
      <c r="B138" s="486"/>
      <c r="C138" s="452">
        <f>SUM(C139:C198)</f>
        <v>45775</v>
      </c>
      <c r="D138" s="452">
        <f>SUM(D139:D198)</f>
        <v>45775</v>
      </c>
      <c r="E138" s="452">
        <f>SUM(E139:E200)</f>
        <v>18089</v>
      </c>
      <c r="F138" s="452">
        <f>SUM(F139:F200)</f>
        <v>18089</v>
      </c>
      <c r="G138" s="146">
        <f t="shared" si="6"/>
        <v>63864</v>
      </c>
      <c r="H138" s="146">
        <f t="shared" si="7"/>
        <v>63864</v>
      </c>
    </row>
    <row r="139" spans="1:11" s="480" customFormat="1" ht="25.5">
      <c r="A139" s="47" t="s">
        <v>2211</v>
      </c>
      <c r="B139" s="48" t="s">
        <v>2212</v>
      </c>
      <c r="C139" s="364">
        <v>7572</v>
      </c>
      <c r="D139" s="364">
        <v>7572</v>
      </c>
      <c r="E139" s="252">
        <v>2113</v>
      </c>
      <c r="F139" s="252">
        <v>2113</v>
      </c>
      <c r="G139" s="146">
        <f t="shared" si="6"/>
        <v>9685</v>
      </c>
      <c r="H139" s="146">
        <f t="shared" si="7"/>
        <v>9685</v>
      </c>
    </row>
    <row r="140" spans="1:11" s="480" customFormat="1" ht="25.5">
      <c r="A140" s="47" t="s">
        <v>844</v>
      </c>
      <c r="B140" s="48" t="s">
        <v>845</v>
      </c>
      <c r="C140" s="364">
        <v>7906</v>
      </c>
      <c r="D140" s="364">
        <v>7906</v>
      </c>
      <c r="E140" s="252">
        <v>2455</v>
      </c>
      <c r="F140" s="252">
        <v>2455</v>
      </c>
      <c r="G140" s="146">
        <f t="shared" si="6"/>
        <v>10361</v>
      </c>
      <c r="H140" s="146">
        <f t="shared" si="7"/>
        <v>10361</v>
      </c>
    </row>
    <row r="141" spans="1:11" s="480" customFormat="1">
      <c r="A141" s="47" t="s">
        <v>2771</v>
      </c>
      <c r="B141" s="48" t="s">
        <v>2772</v>
      </c>
      <c r="C141" s="364"/>
      <c r="D141" s="364"/>
      <c r="E141" s="252"/>
      <c r="F141" s="252"/>
      <c r="G141" s="146">
        <f t="shared" si="6"/>
        <v>0</v>
      </c>
      <c r="H141" s="146">
        <f t="shared" si="7"/>
        <v>0</v>
      </c>
    </row>
    <row r="142" spans="1:11" s="480" customFormat="1" ht="25.5">
      <c r="A142" s="47" t="s">
        <v>2773</v>
      </c>
      <c r="B142" s="48" t="s">
        <v>2774</v>
      </c>
      <c r="C142" s="364"/>
      <c r="D142" s="364"/>
      <c r="E142" s="252"/>
      <c r="F142" s="252"/>
      <c r="G142" s="146">
        <f t="shared" si="6"/>
        <v>0</v>
      </c>
      <c r="H142" s="146">
        <f t="shared" si="7"/>
        <v>0</v>
      </c>
    </row>
    <row r="143" spans="1:11" s="480" customFormat="1">
      <c r="A143" s="47" t="s">
        <v>924</v>
      </c>
      <c r="B143" s="48" t="s">
        <v>925</v>
      </c>
      <c r="C143" s="364">
        <v>401</v>
      </c>
      <c r="D143" s="364">
        <v>401</v>
      </c>
      <c r="E143" s="252">
        <v>12</v>
      </c>
      <c r="F143" s="252">
        <v>12</v>
      </c>
      <c r="G143" s="146">
        <f t="shared" si="6"/>
        <v>413</v>
      </c>
      <c r="H143" s="146">
        <f t="shared" si="7"/>
        <v>413</v>
      </c>
    </row>
    <row r="144" spans="1:11" s="480" customFormat="1" ht="25.5">
      <c r="A144" s="47" t="s">
        <v>926</v>
      </c>
      <c r="B144" s="48" t="s">
        <v>927</v>
      </c>
      <c r="C144" s="364">
        <v>37</v>
      </c>
      <c r="D144" s="364">
        <v>37</v>
      </c>
      <c r="E144" s="252"/>
      <c r="F144" s="252"/>
      <c r="G144" s="146">
        <f t="shared" si="6"/>
        <v>37</v>
      </c>
      <c r="H144" s="146">
        <f t="shared" si="7"/>
        <v>37</v>
      </c>
    </row>
    <row r="145" spans="1:8" s="480" customFormat="1" ht="25.5">
      <c r="A145" s="47" t="s">
        <v>928</v>
      </c>
      <c r="B145" s="48" t="s">
        <v>929</v>
      </c>
      <c r="C145" s="364">
        <v>205</v>
      </c>
      <c r="D145" s="364">
        <v>205</v>
      </c>
      <c r="E145" s="252">
        <v>156</v>
      </c>
      <c r="F145" s="252">
        <v>156</v>
      </c>
      <c r="G145" s="146">
        <f t="shared" si="6"/>
        <v>361</v>
      </c>
      <c r="H145" s="146">
        <f t="shared" si="7"/>
        <v>361</v>
      </c>
    </row>
    <row r="146" spans="1:8" s="480" customFormat="1" ht="25.5">
      <c r="A146" s="47" t="s">
        <v>930</v>
      </c>
      <c r="B146" s="48" t="s">
        <v>931</v>
      </c>
      <c r="C146" s="364">
        <v>1233</v>
      </c>
      <c r="D146" s="364">
        <v>1233</v>
      </c>
      <c r="E146" s="252">
        <v>120</v>
      </c>
      <c r="F146" s="252">
        <v>120</v>
      </c>
      <c r="G146" s="146">
        <f t="shared" si="6"/>
        <v>1353</v>
      </c>
      <c r="H146" s="146">
        <f t="shared" si="7"/>
        <v>1353</v>
      </c>
    </row>
    <row r="147" spans="1:8" s="480" customFormat="1">
      <c r="A147" s="47" t="s">
        <v>932</v>
      </c>
      <c r="B147" s="48" t="s">
        <v>933</v>
      </c>
      <c r="C147" s="364">
        <v>829</v>
      </c>
      <c r="D147" s="364">
        <v>829</v>
      </c>
      <c r="E147" s="252">
        <v>39</v>
      </c>
      <c r="F147" s="252">
        <v>39</v>
      </c>
      <c r="G147" s="146">
        <f t="shared" si="6"/>
        <v>868</v>
      </c>
      <c r="H147" s="146">
        <f t="shared" si="7"/>
        <v>868</v>
      </c>
    </row>
    <row r="148" spans="1:8" s="480" customFormat="1" ht="38.25">
      <c r="A148" s="47" t="s">
        <v>934</v>
      </c>
      <c r="B148" s="48" t="s">
        <v>935</v>
      </c>
      <c r="C148" s="364">
        <v>13</v>
      </c>
      <c r="D148" s="364">
        <v>13</v>
      </c>
      <c r="E148" s="252"/>
      <c r="F148" s="252"/>
      <c r="G148" s="146">
        <f t="shared" si="6"/>
        <v>13</v>
      </c>
      <c r="H148" s="146">
        <f t="shared" si="7"/>
        <v>13</v>
      </c>
    </row>
    <row r="149" spans="1:8" s="480" customFormat="1" ht="38.25">
      <c r="A149" s="47" t="s">
        <v>936</v>
      </c>
      <c r="B149" s="48" t="s">
        <v>937</v>
      </c>
      <c r="C149" s="364">
        <v>269</v>
      </c>
      <c r="D149" s="364">
        <v>269</v>
      </c>
      <c r="E149" s="252">
        <v>305</v>
      </c>
      <c r="F149" s="252">
        <v>305</v>
      </c>
      <c r="G149" s="146">
        <f t="shared" si="6"/>
        <v>574</v>
      </c>
      <c r="H149" s="146">
        <f t="shared" si="7"/>
        <v>574</v>
      </c>
    </row>
    <row r="150" spans="1:8" s="480" customFormat="1" ht="25.5">
      <c r="A150" s="47" t="s">
        <v>938</v>
      </c>
      <c r="B150" s="48" t="s">
        <v>939</v>
      </c>
      <c r="C150" s="364">
        <v>6</v>
      </c>
      <c r="D150" s="364">
        <v>6</v>
      </c>
      <c r="E150" s="252"/>
      <c r="F150" s="252"/>
      <c r="G150" s="146">
        <f t="shared" si="6"/>
        <v>6</v>
      </c>
      <c r="H150" s="146">
        <f t="shared" si="7"/>
        <v>6</v>
      </c>
    </row>
    <row r="151" spans="1:8" s="480" customFormat="1" ht="25.5">
      <c r="A151" s="47" t="s">
        <v>940</v>
      </c>
      <c r="B151" s="48" t="s">
        <v>941</v>
      </c>
      <c r="C151" s="364">
        <v>106</v>
      </c>
      <c r="D151" s="364">
        <v>106</v>
      </c>
      <c r="E151" s="252">
        <v>91</v>
      </c>
      <c r="F151" s="252">
        <v>91</v>
      </c>
      <c r="G151" s="146">
        <f t="shared" si="6"/>
        <v>197</v>
      </c>
      <c r="H151" s="146">
        <f t="shared" si="7"/>
        <v>197</v>
      </c>
    </row>
    <row r="152" spans="1:8" s="480" customFormat="1">
      <c r="A152" s="47" t="s">
        <v>942</v>
      </c>
      <c r="B152" s="48" t="s">
        <v>943</v>
      </c>
      <c r="C152" s="364"/>
      <c r="D152" s="364"/>
      <c r="E152" s="252">
        <v>5</v>
      </c>
      <c r="F152" s="252">
        <v>5</v>
      </c>
      <c r="G152" s="146">
        <f t="shared" si="6"/>
        <v>5</v>
      </c>
      <c r="H152" s="146">
        <f t="shared" si="7"/>
        <v>5</v>
      </c>
    </row>
    <row r="153" spans="1:8" s="480" customFormat="1">
      <c r="A153" s="47" t="s">
        <v>944</v>
      </c>
      <c r="B153" s="48" t="s">
        <v>945</v>
      </c>
      <c r="C153" s="364">
        <v>92</v>
      </c>
      <c r="D153" s="364">
        <v>92</v>
      </c>
      <c r="E153" s="252">
        <v>42</v>
      </c>
      <c r="F153" s="252">
        <v>42</v>
      </c>
      <c r="G153" s="146">
        <f t="shared" si="6"/>
        <v>134</v>
      </c>
      <c r="H153" s="146">
        <f t="shared" si="7"/>
        <v>134</v>
      </c>
    </row>
    <row r="154" spans="1:8" s="480" customFormat="1">
      <c r="A154" s="47" t="s">
        <v>946</v>
      </c>
      <c r="B154" s="48" t="s">
        <v>947</v>
      </c>
      <c r="C154" s="364">
        <v>81</v>
      </c>
      <c r="D154" s="364">
        <v>81</v>
      </c>
      <c r="E154" s="252">
        <v>7</v>
      </c>
      <c r="F154" s="252">
        <v>7</v>
      </c>
      <c r="G154" s="146">
        <f t="shared" si="6"/>
        <v>88</v>
      </c>
      <c r="H154" s="146">
        <f t="shared" si="7"/>
        <v>88</v>
      </c>
    </row>
    <row r="155" spans="1:8" s="480" customFormat="1" ht="38.25">
      <c r="A155" s="47" t="s">
        <v>948</v>
      </c>
      <c r="B155" s="48" t="s">
        <v>949</v>
      </c>
      <c r="C155" s="364">
        <v>438</v>
      </c>
      <c r="D155" s="364">
        <v>438</v>
      </c>
      <c r="E155" s="252">
        <v>114</v>
      </c>
      <c r="F155" s="252">
        <v>114</v>
      </c>
      <c r="G155" s="146">
        <f t="shared" si="6"/>
        <v>552</v>
      </c>
      <c r="H155" s="146">
        <f t="shared" si="7"/>
        <v>552</v>
      </c>
    </row>
    <row r="156" spans="1:8" s="480" customFormat="1">
      <c r="A156" s="47" t="s">
        <v>950</v>
      </c>
      <c r="B156" s="48" t="s">
        <v>951</v>
      </c>
      <c r="C156" s="364"/>
      <c r="D156" s="364"/>
      <c r="E156" s="252">
        <v>1</v>
      </c>
      <c r="F156" s="252">
        <v>1</v>
      </c>
      <c r="G156" s="146">
        <f t="shared" si="6"/>
        <v>1</v>
      </c>
      <c r="H156" s="146">
        <f t="shared" si="7"/>
        <v>1</v>
      </c>
    </row>
    <row r="157" spans="1:8" s="480" customFormat="1">
      <c r="A157" s="47" t="s">
        <v>952</v>
      </c>
      <c r="B157" s="48" t="s">
        <v>953</v>
      </c>
      <c r="C157" s="364">
        <v>2755</v>
      </c>
      <c r="D157" s="364">
        <v>2755</v>
      </c>
      <c r="E157" s="252">
        <v>831</v>
      </c>
      <c r="F157" s="252">
        <v>831</v>
      </c>
      <c r="G157" s="146">
        <f t="shared" si="6"/>
        <v>3586</v>
      </c>
      <c r="H157" s="146">
        <f t="shared" si="7"/>
        <v>3586</v>
      </c>
    </row>
    <row r="158" spans="1:8" s="480" customFormat="1" ht="25.5">
      <c r="A158" s="47" t="s">
        <v>954</v>
      </c>
      <c r="B158" s="48" t="s">
        <v>955</v>
      </c>
      <c r="C158" s="364">
        <v>1</v>
      </c>
      <c r="D158" s="364">
        <v>1</v>
      </c>
      <c r="E158" s="252"/>
      <c r="F158" s="252"/>
      <c r="G158" s="146">
        <f t="shared" si="6"/>
        <v>1</v>
      </c>
      <c r="H158" s="146">
        <f t="shared" si="7"/>
        <v>1</v>
      </c>
    </row>
    <row r="159" spans="1:8" s="480" customFormat="1">
      <c r="A159" s="47" t="s">
        <v>956</v>
      </c>
      <c r="B159" s="48" t="s">
        <v>957</v>
      </c>
      <c r="C159" s="364">
        <v>180</v>
      </c>
      <c r="D159" s="364">
        <v>180</v>
      </c>
      <c r="E159" s="252">
        <v>93</v>
      </c>
      <c r="F159" s="252">
        <v>93</v>
      </c>
      <c r="G159" s="146">
        <f t="shared" si="6"/>
        <v>273</v>
      </c>
      <c r="H159" s="146">
        <f t="shared" si="7"/>
        <v>273</v>
      </c>
    </row>
    <row r="160" spans="1:8" s="480" customFormat="1" ht="25.5">
      <c r="A160" s="47" t="s">
        <v>958</v>
      </c>
      <c r="B160" s="48" t="s">
        <v>959</v>
      </c>
      <c r="C160" s="364">
        <v>67</v>
      </c>
      <c r="D160" s="364">
        <v>67</v>
      </c>
      <c r="E160" s="252">
        <v>127</v>
      </c>
      <c r="F160" s="252">
        <v>127</v>
      </c>
      <c r="G160" s="146">
        <f t="shared" si="6"/>
        <v>194</v>
      </c>
      <c r="H160" s="146">
        <f t="shared" si="7"/>
        <v>194</v>
      </c>
    </row>
    <row r="161" spans="1:8" s="480" customFormat="1">
      <c r="A161" s="47" t="s">
        <v>960</v>
      </c>
      <c r="B161" s="48" t="s">
        <v>2831</v>
      </c>
      <c r="C161" s="364"/>
      <c r="D161" s="364"/>
      <c r="E161" s="252">
        <v>120</v>
      </c>
      <c r="F161" s="252">
        <v>120</v>
      </c>
      <c r="G161" s="146">
        <f t="shared" si="6"/>
        <v>120</v>
      </c>
      <c r="H161" s="146">
        <f t="shared" si="7"/>
        <v>120</v>
      </c>
    </row>
    <row r="162" spans="1:8" s="480" customFormat="1" ht="38.25">
      <c r="A162" s="47" t="s">
        <v>2832</v>
      </c>
      <c r="B162" s="48" t="s">
        <v>2833</v>
      </c>
      <c r="C162" s="364">
        <v>110</v>
      </c>
      <c r="D162" s="364">
        <v>110</v>
      </c>
      <c r="E162" s="252">
        <v>124</v>
      </c>
      <c r="F162" s="252">
        <v>124</v>
      </c>
      <c r="G162" s="146">
        <f t="shared" si="6"/>
        <v>234</v>
      </c>
      <c r="H162" s="146">
        <f t="shared" si="7"/>
        <v>234</v>
      </c>
    </row>
    <row r="163" spans="1:8" s="480" customFormat="1" ht="25.5">
      <c r="A163" s="47" t="s">
        <v>2834</v>
      </c>
      <c r="B163" s="48" t="s">
        <v>2835</v>
      </c>
      <c r="C163" s="364">
        <v>1231</v>
      </c>
      <c r="D163" s="364">
        <v>1231</v>
      </c>
      <c r="E163" s="252">
        <v>524</v>
      </c>
      <c r="F163" s="252">
        <v>524</v>
      </c>
      <c r="G163" s="146">
        <f t="shared" si="6"/>
        <v>1755</v>
      </c>
      <c r="H163" s="146">
        <f t="shared" si="7"/>
        <v>1755</v>
      </c>
    </row>
    <row r="164" spans="1:8" s="480" customFormat="1">
      <c r="A164" s="47" t="s">
        <v>2836</v>
      </c>
      <c r="B164" s="48" t="s">
        <v>2837</v>
      </c>
      <c r="C164" s="364">
        <v>611</v>
      </c>
      <c r="D164" s="364">
        <v>611</v>
      </c>
      <c r="E164" s="252">
        <v>79</v>
      </c>
      <c r="F164" s="252">
        <v>79</v>
      </c>
      <c r="G164" s="146">
        <f t="shared" si="6"/>
        <v>690</v>
      </c>
      <c r="H164" s="146">
        <f t="shared" si="7"/>
        <v>690</v>
      </c>
    </row>
    <row r="165" spans="1:8" s="480" customFormat="1">
      <c r="A165" s="47" t="s">
        <v>2838</v>
      </c>
      <c r="B165" s="48" t="s">
        <v>2839</v>
      </c>
      <c r="C165" s="364">
        <v>2357</v>
      </c>
      <c r="D165" s="364">
        <v>2357</v>
      </c>
      <c r="E165" s="252">
        <v>815</v>
      </c>
      <c r="F165" s="252">
        <v>815</v>
      </c>
      <c r="G165" s="146">
        <f t="shared" si="6"/>
        <v>3172</v>
      </c>
      <c r="H165" s="146">
        <f t="shared" si="7"/>
        <v>3172</v>
      </c>
    </row>
    <row r="166" spans="1:8" s="480" customFormat="1">
      <c r="A166" s="47" t="s">
        <v>2840</v>
      </c>
      <c r="B166" s="48" t="s">
        <v>2841</v>
      </c>
      <c r="C166" s="364"/>
      <c r="D166" s="364"/>
      <c r="E166" s="252"/>
      <c r="F166" s="252"/>
      <c r="G166" s="146">
        <f t="shared" si="6"/>
        <v>0</v>
      </c>
      <c r="H166" s="146">
        <f t="shared" si="7"/>
        <v>0</v>
      </c>
    </row>
    <row r="167" spans="1:8" s="480" customFormat="1" ht="25.5">
      <c r="A167" s="47" t="s">
        <v>2842</v>
      </c>
      <c r="B167" s="48" t="s">
        <v>2843</v>
      </c>
      <c r="C167" s="364"/>
      <c r="D167" s="364"/>
      <c r="E167" s="252"/>
      <c r="F167" s="252"/>
      <c r="G167" s="146">
        <f t="shared" si="6"/>
        <v>0</v>
      </c>
      <c r="H167" s="146">
        <f t="shared" si="7"/>
        <v>0</v>
      </c>
    </row>
    <row r="168" spans="1:8" s="480" customFormat="1" ht="25.5">
      <c r="A168" s="47" t="s">
        <v>2844</v>
      </c>
      <c r="B168" s="48" t="s">
        <v>2845</v>
      </c>
      <c r="C168" s="364"/>
      <c r="D168" s="364"/>
      <c r="E168" s="252"/>
      <c r="F168" s="252"/>
      <c r="G168" s="146">
        <f t="shared" si="6"/>
        <v>0</v>
      </c>
      <c r="H168" s="146">
        <f t="shared" si="7"/>
        <v>0</v>
      </c>
    </row>
    <row r="169" spans="1:8" s="480" customFormat="1">
      <c r="A169" s="47" t="s">
        <v>961</v>
      </c>
      <c r="B169" s="48" t="s">
        <v>2595</v>
      </c>
      <c r="C169" s="364">
        <v>1996</v>
      </c>
      <c r="D169" s="364">
        <v>1996</v>
      </c>
      <c r="E169" s="252">
        <v>572</v>
      </c>
      <c r="F169" s="252">
        <v>572</v>
      </c>
      <c r="G169" s="146">
        <f t="shared" si="6"/>
        <v>2568</v>
      </c>
      <c r="H169" s="146">
        <f t="shared" si="7"/>
        <v>2568</v>
      </c>
    </row>
    <row r="170" spans="1:8" s="480" customFormat="1" ht="25.5">
      <c r="A170" s="47" t="s">
        <v>2703</v>
      </c>
      <c r="B170" s="48" t="s">
        <v>2704</v>
      </c>
      <c r="C170" s="364">
        <v>7570</v>
      </c>
      <c r="D170" s="364">
        <v>7570</v>
      </c>
      <c r="E170" s="252">
        <v>2118</v>
      </c>
      <c r="F170" s="252">
        <v>2118</v>
      </c>
      <c r="G170" s="146">
        <f t="shared" si="6"/>
        <v>9688</v>
      </c>
      <c r="H170" s="146">
        <f t="shared" si="7"/>
        <v>9688</v>
      </c>
    </row>
    <row r="171" spans="1:8" s="480" customFormat="1">
      <c r="A171" s="47" t="s">
        <v>962</v>
      </c>
      <c r="B171" s="48" t="s">
        <v>963</v>
      </c>
      <c r="C171" s="364">
        <v>464</v>
      </c>
      <c r="D171" s="364">
        <v>464</v>
      </c>
      <c r="E171" s="252">
        <v>66</v>
      </c>
      <c r="F171" s="252">
        <v>66</v>
      </c>
      <c r="G171" s="146">
        <f t="shared" si="6"/>
        <v>530</v>
      </c>
      <c r="H171" s="146">
        <f t="shared" si="7"/>
        <v>530</v>
      </c>
    </row>
    <row r="172" spans="1:8" s="480" customFormat="1">
      <c r="A172" s="47" t="s">
        <v>964</v>
      </c>
      <c r="B172" s="48" t="s">
        <v>965</v>
      </c>
      <c r="C172" s="364">
        <v>7</v>
      </c>
      <c r="D172" s="364">
        <v>7</v>
      </c>
      <c r="E172" s="252"/>
      <c r="F172" s="252"/>
      <c r="G172" s="146">
        <f t="shared" si="6"/>
        <v>7</v>
      </c>
      <c r="H172" s="146">
        <f t="shared" si="7"/>
        <v>7</v>
      </c>
    </row>
    <row r="173" spans="1:8" s="480" customFormat="1" ht="25.5">
      <c r="A173" s="47" t="s">
        <v>966</v>
      </c>
      <c r="B173" s="48" t="s">
        <v>967</v>
      </c>
      <c r="C173" s="364"/>
      <c r="D173" s="364"/>
      <c r="E173" s="252"/>
      <c r="F173" s="252"/>
      <c r="G173" s="146">
        <f t="shared" si="6"/>
        <v>0</v>
      </c>
      <c r="H173" s="146">
        <f t="shared" si="7"/>
        <v>0</v>
      </c>
    </row>
    <row r="174" spans="1:8" s="480" customFormat="1">
      <c r="A174" s="47" t="s">
        <v>968</v>
      </c>
      <c r="B174" s="48" t="s">
        <v>969</v>
      </c>
      <c r="C174" s="364">
        <v>36</v>
      </c>
      <c r="D174" s="364">
        <v>36</v>
      </c>
      <c r="E174" s="252"/>
      <c r="F174" s="252"/>
      <c r="G174" s="146">
        <f t="shared" si="6"/>
        <v>36</v>
      </c>
      <c r="H174" s="146">
        <f t="shared" si="7"/>
        <v>36</v>
      </c>
    </row>
    <row r="175" spans="1:8" s="480" customFormat="1">
      <c r="A175" s="47" t="s">
        <v>970</v>
      </c>
      <c r="B175" s="48" t="s">
        <v>971</v>
      </c>
      <c r="C175" s="364">
        <v>453</v>
      </c>
      <c r="D175" s="364">
        <v>453</v>
      </c>
      <c r="E175" s="252">
        <v>67</v>
      </c>
      <c r="F175" s="252">
        <v>67</v>
      </c>
      <c r="G175" s="146">
        <f t="shared" si="6"/>
        <v>520</v>
      </c>
      <c r="H175" s="146">
        <f t="shared" si="7"/>
        <v>520</v>
      </c>
    </row>
    <row r="176" spans="1:8" s="480" customFormat="1">
      <c r="A176" s="47" t="s">
        <v>972</v>
      </c>
      <c r="B176" s="48" t="s">
        <v>973</v>
      </c>
      <c r="C176" s="364">
        <v>668</v>
      </c>
      <c r="D176" s="364">
        <v>668</v>
      </c>
      <c r="E176" s="252">
        <v>149</v>
      </c>
      <c r="F176" s="252">
        <v>149</v>
      </c>
      <c r="G176" s="146">
        <f t="shared" si="6"/>
        <v>817</v>
      </c>
      <c r="H176" s="146">
        <f t="shared" si="7"/>
        <v>817</v>
      </c>
    </row>
    <row r="177" spans="1:8" s="480" customFormat="1">
      <c r="A177" s="47" t="s">
        <v>974</v>
      </c>
      <c r="B177" s="48" t="s">
        <v>975</v>
      </c>
      <c r="C177" s="364">
        <v>416</v>
      </c>
      <c r="D177" s="364">
        <v>416</v>
      </c>
      <c r="E177" s="252">
        <v>108</v>
      </c>
      <c r="F177" s="252">
        <v>108</v>
      </c>
      <c r="G177" s="146">
        <f t="shared" si="6"/>
        <v>524</v>
      </c>
      <c r="H177" s="146">
        <f t="shared" si="7"/>
        <v>524</v>
      </c>
    </row>
    <row r="178" spans="1:8" s="480" customFormat="1" ht="25.5">
      <c r="A178" s="47" t="s">
        <v>976</v>
      </c>
      <c r="B178" s="48" t="s">
        <v>977</v>
      </c>
      <c r="C178" s="364">
        <v>2674</v>
      </c>
      <c r="D178" s="364">
        <v>2674</v>
      </c>
      <c r="E178" s="252">
        <v>731</v>
      </c>
      <c r="F178" s="252">
        <v>731</v>
      </c>
      <c r="G178" s="146">
        <f t="shared" si="6"/>
        <v>3405</v>
      </c>
      <c r="H178" s="146">
        <f t="shared" si="7"/>
        <v>3405</v>
      </c>
    </row>
    <row r="179" spans="1:8" s="480" customFormat="1">
      <c r="A179" s="47" t="s">
        <v>978</v>
      </c>
      <c r="B179" s="487" t="s">
        <v>979</v>
      </c>
      <c r="C179" s="488"/>
      <c r="D179" s="488"/>
      <c r="E179" s="488"/>
      <c r="F179" s="488"/>
      <c r="G179" s="146">
        <f t="shared" si="6"/>
        <v>0</v>
      </c>
      <c r="H179" s="146">
        <f t="shared" si="7"/>
        <v>0</v>
      </c>
    </row>
    <row r="180" spans="1:8" s="480" customFormat="1">
      <c r="A180" s="47" t="s">
        <v>980</v>
      </c>
      <c r="B180" s="446" t="s">
        <v>981</v>
      </c>
      <c r="C180" s="488">
        <v>0</v>
      </c>
      <c r="D180" s="488">
        <v>0</v>
      </c>
      <c r="E180" s="488">
        <v>0</v>
      </c>
      <c r="F180" s="488">
        <v>0</v>
      </c>
      <c r="G180" s="146">
        <f t="shared" si="6"/>
        <v>0</v>
      </c>
      <c r="H180" s="146">
        <f t="shared" si="7"/>
        <v>0</v>
      </c>
    </row>
    <row r="181" spans="1:8" s="480" customFormat="1">
      <c r="A181" s="47" t="s">
        <v>982</v>
      </c>
      <c r="B181" s="446" t="s">
        <v>983</v>
      </c>
      <c r="C181" s="488"/>
      <c r="D181" s="488"/>
      <c r="E181" s="488"/>
      <c r="F181" s="488"/>
      <c r="G181" s="146">
        <f t="shared" si="6"/>
        <v>0</v>
      </c>
      <c r="H181" s="146">
        <f t="shared" si="7"/>
        <v>0</v>
      </c>
    </row>
    <row r="182" spans="1:8" s="480" customFormat="1">
      <c r="A182" s="47" t="s">
        <v>984</v>
      </c>
      <c r="B182" s="446" t="s">
        <v>985</v>
      </c>
      <c r="C182" s="488"/>
      <c r="D182" s="488"/>
      <c r="E182" s="488"/>
      <c r="F182" s="488"/>
      <c r="G182" s="146">
        <f t="shared" si="6"/>
        <v>0</v>
      </c>
      <c r="H182" s="146">
        <f t="shared" si="7"/>
        <v>0</v>
      </c>
    </row>
    <row r="183" spans="1:8" s="480" customFormat="1">
      <c r="A183" s="47" t="s">
        <v>986</v>
      </c>
      <c r="B183" s="446" t="s">
        <v>987</v>
      </c>
      <c r="C183" s="488">
        <v>307</v>
      </c>
      <c r="D183" s="488">
        <v>307</v>
      </c>
      <c r="E183" s="488">
        <v>193</v>
      </c>
      <c r="F183" s="488">
        <v>193</v>
      </c>
      <c r="G183" s="146">
        <f t="shared" si="6"/>
        <v>500</v>
      </c>
      <c r="H183" s="146">
        <f t="shared" si="7"/>
        <v>500</v>
      </c>
    </row>
    <row r="184" spans="1:8" s="480" customFormat="1">
      <c r="A184" s="47" t="s">
        <v>988</v>
      </c>
      <c r="B184" s="446" t="s">
        <v>989</v>
      </c>
      <c r="C184" s="488">
        <v>18</v>
      </c>
      <c r="D184" s="488">
        <v>18</v>
      </c>
      <c r="E184" s="488">
        <v>3</v>
      </c>
      <c r="F184" s="488">
        <v>3</v>
      </c>
      <c r="G184" s="146">
        <f t="shared" si="6"/>
        <v>21</v>
      </c>
      <c r="H184" s="146">
        <f t="shared" si="7"/>
        <v>21</v>
      </c>
    </row>
    <row r="185" spans="1:8" s="480" customFormat="1">
      <c r="A185" s="47" t="s">
        <v>843</v>
      </c>
      <c r="B185" s="446" t="s">
        <v>260</v>
      </c>
      <c r="C185" s="488">
        <v>379</v>
      </c>
      <c r="D185" s="488">
        <v>379</v>
      </c>
      <c r="E185" s="461">
        <v>17</v>
      </c>
      <c r="F185" s="461">
        <v>17</v>
      </c>
      <c r="G185" s="146">
        <f t="shared" si="6"/>
        <v>396</v>
      </c>
      <c r="H185" s="146">
        <f t="shared" si="7"/>
        <v>396</v>
      </c>
    </row>
    <row r="186" spans="1:8" s="480" customFormat="1" ht="25.5">
      <c r="A186" s="47" t="s">
        <v>2654</v>
      </c>
      <c r="B186" s="48" t="s">
        <v>2655</v>
      </c>
      <c r="C186" s="488">
        <v>105</v>
      </c>
      <c r="D186" s="488">
        <v>105</v>
      </c>
      <c r="E186" s="461">
        <v>171</v>
      </c>
      <c r="F186" s="461">
        <v>171</v>
      </c>
      <c r="G186" s="146">
        <f t="shared" si="6"/>
        <v>276</v>
      </c>
      <c r="H186" s="146">
        <f t="shared" si="7"/>
        <v>276</v>
      </c>
    </row>
    <row r="187" spans="1:8" s="480" customFormat="1" ht="25.5">
      <c r="A187" s="47" t="s">
        <v>2656</v>
      </c>
      <c r="B187" s="48" t="s">
        <v>2657</v>
      </c>
      <c r="C187" s="488">
        <v>242</v>
      </c>
      <c r="D187" s="488">
        <v>242</v>
      </c>
      <c r="E187" s="461">
        <v>319</v>
      </c>
      <c r="F187" s="461">
        <v>319</v>
      </c>
      <c r="G187" s="146">
        <f t="shared" si="6"/>
        <v>561</v>
      </c>
      <c r="H187" s="146">
        <f t="shared" si="7"/>
        <v>561</v>
      </c>
    </row>
    <row r="188" spans="1:8" s="480" customFormat="1" ht="25.5">
      <c r="A188" s="47" t="s">
        <v>2660</v>
      </c>
      <c r="B188" s="48" t="s">
        <v>2661</v>
      </c>
      <c r="C188" s="488">
        <v>356</v>
      </c>
      <c r="D188" s="488">
        <v>356</v>
      </c>
      <c r="E188" s="461">
        <v>314</v>
      </c>
      <c r="F188" s="461">
        <v>314</v>
      </c>
      <c r="G188" s="146">
        <f t="shared" si="6"/>
        <v>670</v>
      </c>
      <c r="H188" s="146">
        <f t="shared" si="7"/>
        <v>670</v>
      </c>
    </row>
    <row r="189" spans="1:8" s="480" customFormat="1" ht="25.5">
      <c r="A189" s="47" t="s">
        <v>2662</v>
      </c>
      <c r="B189" s="48" t="s">
        <v>2055</v>
      </c>
      <c r="C189" s="461">
        <v>404</v>
      </c>
      <c r="D189" s="461">
        <v>404</v>
      </c>
      <c r="E189" s="461">
        <v>352</v>
      </c>
      <c r="F189" s="461">
        <v>352</v>
      </c>
      <c r="G189" s="146">
        <f t="shared" si="6"/>
        <v>756</v>
      </c>
      <c r="H189" s="146">
        <f t="shared" si="7"/>
        <v>756</v>
      </c>
    </row>
    <row r="190" spans="1:8" s="480" customFormat="1">
      <c r="A190" s="429" t="s">
        <v>3068</v>
      </c>
      <c r="B190" s="446" t="s">
        <v>3069</v>
      </c>
      <c r="C190" s="461">
        <v>26</v>
      </c>
      <c r="D190" s="461">
        <v>26</v>
      </c>
      <c r="E190" s="461"/>
      <c r="F190" s="461"/>
      <c r="G190" s="146">
        <f t="shared" si="6"/>
        <v>26</v>
      </c>
      <c r="H190" s="146">
        <f t="shared" si="7"/>
        <v>26</v>
      </c>
    </row>
    <row r="191" spans="1:8" s="480" customFormat="1" ht="26.25" customHeight="1">
      <c r="A191" s="429" t="s">
        <v>6053</v>
      </c>
      <c r="B191" s="492" t="s">
        <v>4699</v>
      </c>
      <c r="C191" s="461"/>
      <c r="D191" s="461"/>
      <c r="E191" s="461"/>
      <c r="F191" s="461"/>
      <c r="G191" s="146">
        <f t="shared" si="6"/>
        <v>0</v>
      </c>
      <c r="H191" s="146">
        <f t="shared" si="7"/>
        <v>0</v>
      </c>
    </row>
    <row r="192" spans="1:8" s="480" customFormat="1" ht="27" customHeight="1">
      <c r="A192" s="429" t="s">
        <v>4700</v>
      </c>
      <c r="B192" s="492" t="s">
        <v>4701</v>
      </c>
      <c r="C192" s="461">
        <v>1516</v>
      </c>
      <c r="D192" s="461">
        <v>1516</v>
      </c>
      <c r="E192" s="461">
        <v>2364</v>
      </c>
      <c r="F192" s="461">
        <v>2364</v>
      </c>
      <c r="G192" s="146">
        <f t="shared" si="6"/>
        <v>3880</v>
      </c>
      <c r="H192" s="146">
        <f t="shared" si="7"/>
        <v>3880</v>
      </c>
    </row>
    <row r="193" spans="1:8" s="480" customFormat="1" ht="20.25" customHeight="1">
      <c r="A193" s="429" t="s">
        <v>4702</v>
      </c>
      <c r="B193" s="446" t="s">
        <v>4703</v>
      </c>
      <c r="C193" s="461">
        <v>1516</v>
      </c>
      <c r="D193" s="461">
        <v>1516</v>
      </c>
      <c r="E193" s="461">
        <v>2364</v>
      </c>
      <c r="F193" s="461">
        <v>2364</v>
      </c>
      <c r="G193" s="146">
        <f t="shared" si="6"/>
        <v>3880</v>
      </c>
      <c r="H193" s="146">
        <f t="shared" si="7"/>
        <v>3880</v>
      </c>
    </row>
    <row r="194" spans="1:8" s="480" customFormat="1" ht="24" customHeight="1">
      <c r="A194" s="429" t="s">
        <v>2844</v>
      </c>
      <c r="B194" s="492" t="s">
        <v>2845</v>
      </c>
      <c r="C194" s="461"/>
      <c r="D194" s="461"/>
      <c r="E194" s="461"/>
      <c r="F194" s="461"/>
      <c r="G194" s="146">
        <f t="shared" si="6"/>
        <v>0</v>
      </c>
      <c r="H194" s="146">
        <f t="shared" si="7"/>
        <v>0</v>
      </c>
    </row>
    <row r="195" spans="1:8" s="480" customFormat="1" ht="24.75" customHeight="1">
      <c r="A195" s="429" t="s">
        <v>974</v>
      </c>
      <c r="B195" s="492" t="s">
        <v>975</v>
      </c>
      <c r="C195" s="461"/>
      <c r="D195" s="461"/>
      <c r="E195" s="461"/>
      <c r="F195" s="461"/>
      <c r="G195" s="146">
        <f t="shared" si="6"/>
        <v>0</v>
      </c>
      <c r="H195" s="146">
        <f t="shared" si="7"/>
        <v>0</v>
      </c>
    </row>
    <row r="196" spans="1:8" s="480" customFormat="1" ht="24.75" customHeight="1">
      <c r="A196" s="429" t="s">
        <v>5001</v>
      </c>
      <c r="B196" s="492" t="s">
        <v>5009</v>
      </c>
      <c r="C196" s="461">
        <v>33</v>
      </c>
      <c r="D196" s="461">
        <v>33</v>
      </c>
      <c r="E196" s="461"/>
      <c r="F196" s="461"/>
      <c r="G196" s="146">
        <f t="shared" si="6"/>
        <v>33</v>
      </c>
      <c r="H196" s="146">
        <f t="shared" si="7"/>
        <v>33</v>
      </c>
    </row>
    <row r="197" spans="1:8" s="480" customFormat="1" ht="24.75" customHeight="1">
      <c r="A197" s="429" t="s">
        <v>5002</v>
      </c>
      <c r="B197" s="492" t="s">
        <v>5010</v>
      </c>
      <c r="C197" s="461">
        <v>41</v>
      </c>
      <c r="D197" s="461">
        <v>41</v>
      </c>
      <c r="E197" s="461"/>
      <c r="F197" s="461"/>
      <c r="G197" s="146">
        <f t="shared" si="6"/>
        <v>41</v>
      </c>
      <c r="H197" s="146">
        <f t="shared" si="7"/>
        <v>41</v>
      </c>
    </row>
    <row r="198" spans="1:8" s="480" customFormat="1" ht="16.5" customHeight="1">
      <c r="A198" s="429" t="s">
        <v>6665</v>
      </c>
      <c r="B198" s="446" t="s">
        <v>6666</v>
      </c>
      <c r="C198" s="461">
        <v>48</v>
      </c>
      <c r="D198" s="461">
        <v>48</v>
      </c>
      <c r="E198" s="461">
        <v>1</v>
      </c>
      <c r="F198" s="461">
        <v>1</v>
      </c>
      <c r="G198" s="146">
        <f t="shared" si="6"/>
        <v>49</v>
      </c>
      <c r="H198" s="146">
        <f t="shared" si="7"/>
        <v>49</v>
      </c>
    </row>
    <row r="199" spans="1:8" s="480" customFormat="1" ht="16.5" customHeight="1">
      <c r="A199" s="429" t="s">
        <v>7381</v>
      </c>
      <c r="B199" s="492" t="s">
        <v>7380</v>
      </c>
      <c r="C199" s="461"/>
      <c r="D199" s="461"/>
      <c r="E199" s="461">
        <v>7</v>
      </c>
      <c r="F199" s="461">
        <v>7</v>
      </c>
      <c r="G199" s="1282">
        <f t="shared" ref="G199" si="8">C199+E199</f>
        <v>7</v>
      </c>
      <c r="H199" s="1282">
        <f t="shared" ref="H199" si="9">D199+F199</f>
        <v>7</v>
      </c>
    </row>
    <row r="200" spans="1:8" s="480" customFormat="1" ht="18.75" customHeight="1">
      <c r="A200" s="429"/>
      <c r="B200" s="492"/>
      <c r="C200" s="461"/>
      <c r="D200" s="461"/>
      <c r="E200" s="461"/>
      <c r="F200" s="461"/>
      <c r="G200" s="146">
        <f t="shared" si="6"/>
        <v>0</v>
      </c>
      <c r="H200" s="146">
        <f t="shared" si="7"/>
        <v>0</v>
      </c>
    </row>
    <row r="201" spans="1:8" s="489" customFormat="1" ht="18.75" customHeight="1">
      <c r="A201" s="477" t="s">
        <v>2142</v>
      </c>
      <c r="B201" s="477"/>
      <c r="C201" s="449"/>
      <c r="D201" s="449"/>
      <c r="E201" s="449"/>
      <c r="F201" s="449"/>
      <c r="G201" s="146">
        <f t="shared" si="6"/>
        <v>0</v>
      </c>
      <c r="H201" s="146">
        <f t="shared" si="7"/>
        <v>0</v>
      </c>
    </row>
    <row r="202" spans="1:8" s="489" customFormat="1" ht="18.75" customHeight="1">
      <c r="A202" s="477" t="s">
        <v>2207</v>
      </c>
      <c r="B202" s="477"/>
      <c r="C202" s="452"/>
      <c r="D202" s="452"/>
      <c r="E202" s="452"/>
      <c r="F202" s="452"/>
      <c r="G202" s="146">
        <f t="shared" ref="G202:G265" si="10">C202+E202</f>
        <v>0</v>
      </c>
      <c r="H202" s="146">
        <f t="shared" ref="H202:H265" si="11">D202+F202</f>
        <v>0</v>
      </c>
    </row>
    <row r="203" spans="1:8" s="489" customFormat="1" ht="18.75" customHeight="1">
      <c r="A203" s="477" t="s">
        <v>990</v>
      </c>
      <c r="B203" s="477"/>
      <c r="C203" s="452">
        <f>SUM(C204:C255)</f>
        <v>0</v>
      </c>
      <c r="D203" s="452">
        <f>SUM(D204:D255)</f>
        <v>0</v>
      </c>
      <c r="E203" s="452">
        <f>SUM(E204:E255)</f>
        <v>0</v>
      </c>
      <c r="F203" s="452">
        <f>SUM(F204:F255)</f>
        <v>0</v>
      </c>
      <c r="G203" s="146">
        <f t="shared" si="10"/>
        <v>0</v>
      </c>
      <c r="H203" s="146">
        <f t="shared" si="11"/>
        <v>0</v>
      </c>
    </row>
    <row r="204" spans="1:8" s="489" customFormat="1" ht="18.75" customHeight="1">
      <c r="A204" s="490" t="s">
        <v>1868</v>
      </c>
      <c r="B204" s="490" t="s">
        <v>1869</v>
      </c>
      <c r="C204" s="461"/>
      <c r="D204" s="461"/>
      <c r="E204" s="461"/>
      <c r="F204" s="461"/>
      <c r="G204" s="146">
        <f t="shared" si="10"/>
        <v>0</v>
      </c>
      <c r="H204" s="146">
        <f t="shared" si="11"/>
        <v>0</v>
      </c>
    </row>
    <row r="205" spans="1:8" s="489" customFormat="1" ht="18.75" customHeight="1">
      <c r="A205" s="490" t="s">
        <v>1870</v>
      </c>
      <c r="B205" s="490" t="s">
        <v>1871</v>
      </c>
      <c r="C205" s="461"/>
      <c r="D205" s="461"/>
      <c r="E205" s="461"/>
      <c r="F205" s="461"/>
      <c r="G205" s="146">
        <f t="shared" si="10"/>
        <v>0</v>
      </c>
      <c r="H205" s="146">
        <f t="shared" si="11"/>
        <v>0</v>
      </c>
    </row>
    <row r="206" spans="1:8" s="489" customFormat="1" ht="18.75" customHeight="1">
      <c r="A206" s="490" t="s">
        <v>1872</v>
      </c>
      <c r="B206" s="490" t="s">
        <v>1873</v>
      </c>
      <c r="C206" s="461"/>
      <c r="D206" s="461"/>
      <c r="E206" s="461"/>
      <c r="F206" s="461"/>
      <c r="G206" s="146">
        <f t="shared" si="10"/>
        <v>0</v>
      </c>
      <c r="H206" s="146">
        <f t="shared" si="11"/>
        <v>0</v>
      </c>
    </row>
    <row r="207" spans="1:8" s="489" customFormat="1" ht="18.75" customHeight="1">
      <c r="A207" s="490" t="s">
        <v>1874</v>
      </c>
      <c r="B207" s="490" t="s">
        <v>1875</v>
      </c>
      <c r="C207" s="461"/>
      <c r="D207" s="461"/>
      <c r="E207" s="461"/>
      <c r="F207" s="461"/>
      <c r="G207" s="146">
        <f t="shared" si="10"/>
        <v>0</v>
      </c>
      <c r="H207" s="146">
        <f t="shared" si="11"/>
        <v>0</v>
      </c>
    </row>
    <row r="208" spans="1:8" s="489" customFormat="1" ht="18.75" customHeight="1">
      <c r="A208" s="490" t="s">
        <v>1876</v>
      </c>
      <c r="B208" s="490" t="s">
        <v>1877</v>
      </c>
      <c r="C208" s="461"/>
      <c r="D208" s="461"/>
      <c r="E208" s="461"/>
      <c r="F208" s="461"/>
      <c r="G208" s="146">
        <f t="shared" si="10"/>
        <v>0</v>
      </c>
      <c r="H208" s="146">
        <f t="shared" si="11"/>
        <v>0</v>
      </c>
    </row>
    <row r="209" spans="1:11" s="489" customFormat="1" ht="24" customHeight="1">
      <c r="A209" s="490" t="s">
        <v>1878</v>
      </c>
      <c r="B209" s="491" t="s">
        <v>1879</v>
      </c>
      <c r="C209" s="461"/>
      <c r="D209" s="461"/>
      <c r="E209" s="461"/>
      <c r="F209" s="461"/>
      <c r="G209" s="146">
        <f t="shared" si="10"/>
        <v>0</v>
      </c>
      <c r="H209" s="146">
        <f t="shared" si="11"/>
        <v>0</v>
      </c>
    </row>
    <row r="210" spans="1:11" s="489" customFormat="1" ht="18.75" customHeight="1">
      <c r="A210" s="490" t="s">
        <v>1880</v>
      </c>
      <c r="B210" s="490" t="s">
        <v>1881</v>
      </c>
      <c r="C210" s="461"/>
      <c r="D210" s="461"/>
      <c r="E210" s="461"/>
      <c r="F210" s="461"/>
      <c r="G210" s="146">
        <f t="shared" si="10"/>
        <v>0</v>
      </c>
      <c r="H210" s="146">
        <f t="shared" si="11"/>
        <v>0</v>
      </c>
    </row>
    <row r="211" spans="1:11" s="489" customFormat="1" ht="24.75" customHeight="1">
      <c r="A211" s="490" t="s">
        <v>1882</v>
      </c>
      <c r="B211" s="491" t="s">
        <v>1897</v>
      </c>
      <c r="C211" s="461"/>
      <c r="D211" s="461"/>
      <c r="E211" s="461"/>
      <c r="F211" s="461"/>
      <c r="G211" s="146">
        <f t="shared" si="10"/>
        <v>0</v>
      </c>
      <c r="H211" s="146">
        <f t="shared" si="11"/>
        <v>0</v>
      </c>
    </row>
    <row r="212" spans="1:11" s="489" customFormat="1" ht="18.75" customHeight="1">
      <c r="A212" s="490" t="s">
        <v>1898</v>
      </c>
      <c r="B212" s="490" t="s">
        <v>1899</v>
      </c>
      <c r="C212" s="461"/>
      <c r="D212" s="461"/>
      <c r="E212" s="461"/>
      <c r="F212" s="461"/>
      <c r="G212" s="146">
        <f t="shared" si="10"/>
        <v>0</v>
      </c>
      <c r="H212" s="146">
        <f t="shared" si="11"/>
        <v>0</v>
      </c>
    </row>
    <row r="213" spans="1:11" s="489" customFormat="1" ht="18.75" customHeight="1">
      <c r="A213" s="490" t="s">
        <v>1900</v>
      </c>
      <c r="B213" s="490" t="s">
        <v>1901</v>
      </c>
      <c r="C213" s="461"/>
      <c r="D213" s="461"/>
      <c r="E213" s="461"/>
      <c r="F213" s="461"/>
      <c r="G213" s="146">
        <f t="shared" si="10"/>
        <v>0</v>
      </c>
      <c r="H213" s="146">
        <f t="shared" si="11"/>
        <v>0</v>
      </c>
    </row>
    <row r="214" spans="1:11" s="489" customFormat="1" ht="25.5" customHeight="1">
      <c r="A214" s="490" t="s">
        <v>1902</v>
      </c>
      <c r="B214" s="491" t="s">
        <v>1903</v>
      </c>
      <c r="C214" s="461"/>
      <c r="D214" s="461"/>
      <c r="E214" s="461"/>
      <c r="F214" s="461"/>
      <c r="G214" s="146">
        <f t="shared" si="10"/>
        <v>0</v>
      </c>
      <c r="H214" s="146">
        <f t="shared" si="11"/>
        <v>0</v>
      </c>
    </row>
    <row r="215" spans="1:11" s="489" customFormat="1" ht="18.75" customHeight="1">
      <c r="A215" s="490" t="s">
        <v>1904</v>
      </c>
      <c r="B215" s="490" t="s">
        <v>1905</v>
      </c>
      <c r="C215" s="461"/>
      <c r="D215" s="461"/>
      <c r="E215" s="461"/>
      <c r="F215" s="461"/>
      <c r="G215" s="146">
        <f t="shared" si="10"/>
        <v>0</v>
      </c>
      <c r="H215" s="146">
        <f t="shared" si="11"/>
        <v>0</v>
      </c>
      <c r="K215" s="489" t="s">
        <v>5979</v>
      </c>
    </row>
    <row r="216" spans="1:11" s="489" customFormat="1" ht="18.75" customHeight="1">
      <c r="A216" s="490" t="s">
        <v>0</v>
      </c>
      <c r="B216" s="490" t="s">
        <v>2663</v>
      </c>
      <c r="C216" s="461"/>
      <c r="D216" s="461"/>
      <c r="E216" s="461"/>
      <c r="F216" s="461"/>
      <c r="G216" s="146">
        <f t="shared" si="10"/>
        <v>0</v>
      </c>
      <c r="H216" s="146">
        <f t="shared" si="11"/>
        <v>0</v>
      </c>
    </row>
    <row r="217" spans="1:11" s="489" customFormat="1" ht="20.25" customHeight="1">
      <c r="A217" s="490" t="s">
        <v>2664</v>
      </c>
      <c r="B217" s="491" t="s">
        <v>2665</v>
      </c>
      <c r="C217" s="461"/>
      <c r="D217" s="461"/>
      <c r="E217" s="461"/>
      <c r="F217" s="461"/>
      <c r="G217" s="146">
        <f t="shared" si="10"/>
        <v>0</v>
      </c>
      <c r="H217" s="146">
        <f t="shared" si="11"/>
        <v>0</v>
      </c>
    </row>
    <row r="218" spans="1:11" s="489" customFormat="1" ht="18.75" customHeight="1">
      <c r="A218" s="490" t="s">
        <v>2666</v>
      </c>
      <c r="B218" s="446" t="s">
        <v>2667</v>
      </c>
      <c r="C218" s="461"/>
      <c r="D218" s="461"/>
      <c r="E218" s="461"/>
      <c r="F218" s="461"/>
      <c r="G218" s="146">
        <f t="shared" si="10"/>
        <v>0</v>
      </c>
      <c r="H218" s="146">
        <f t="shared" si="11"/>
        <v>0</v>
      </c>
    </row>
    <row r="219" spans="1:11" s="489" customFormat="1" ht="14.25" customHeight="1">
      <c r="A219" s="490" t="s">
        <v>1629</v>
      </c>
      <c r="B219" s="446" t="s">
        <v>2668</v>
      </c>
      <c r="C219" s="461"/>
      <c r="D219" s="461"/>
      <c r="E219" s="461"/>
      <c r="F219" s="461"/>
      <c r="G219" s="146">
        <f t="shared" si="10"/>
        <v>0</v>
      </c>
      <c r="H219" s="146">
        <f t="shared" si="11"/>
        <v>0</v>
      </c>
    </row>
    <row r="220" spans="1:11" s="489" customFormat="1" ht="13.5" customHeight="1">
      <c r="A220" s="490" t="s">
        <v>2669</v>
      </c>
      <c r="B220" s="446" t="s">
        <v>2670</v>
      </c>
      <c r="C220" s="461"/>
      <c r="D220" s="461"/>
      <c r="E220" s="461"/>
      <c r="F220" s="461"/>
      <c r="G220" s="146">
        <f t="shared" si="10"/>
        <v>0</v>
      </c>
      <c r="H220" s="146">
        <f t="shared" si="11"/>
        <v>0</v>
      </c>
    </row>
    <row r="221" spans="1:11" s="489" customFormat="1" ht="23.25" customHeight="1">
      <c r="A221" s="490" t="s">
        <v>1654</v>
      </c>
      <c r="B221" s="492" t="s">
        <v>2671</v>
      </c>
      <c r="C221" s="461"/>
      <c r="D221" s="461"/>
      <c r="E221" s="461"/>
      <c r="F221" s="461"/>
      <c r="G221" s="146">
        <f t="shared" si="10"/>
        <v>0</v>
      </c>
      <c r="H221" s="146">
        <f t="shared" si="11"/>
        <v>0</v>
      </c>
    </row>
    <row r="222" spans="1:11" s="489" customFormat="1" ht="15.75" customHeight="1">
      <c r="A222" s="490" t="s">
        <v>2672</v>
      </c>
      <c r="B222" s="446" t="s">
        <v>2673</v>
      </c>
      <c r="C222" s="461"/>
      <c r="D222" s="461"/>
      <c r="E222" s="461"/>
      <c r="F222" s="461"/>
      <c r="G222" s="146">
        <f t="shared" si="10"/>
        <v>0</v>
      </c>
      <c r="H222" s="146">
        <f t="shared" si="11"/>
        <v>0</v>
      </c>
    </row>
    <row r="223" spans="1:11" s="489" customFormat="1" ht="14.25" customHeight="1">
      <c r="A223" s="490" t="s">
        <v>2675</v>
      </c>
      <c r="B223" s="446" t="s">
        <v>2674</v>
      </c>
      <c r="C223" s="461"/>
      <c r="D223" s="461"/>
      <c r="E223" s="461"/>
      <c r="F223" s="461"/>
      <c r="G223" s="146">
        <f t="shared" si="10"/>
        <v>0</v>
      </c>
      <c r="H223" s="146">
        <f t="shared" si="11"/>
        <v>0</v>
      </c>
    </row>
    <row r="224" spans="1:11" s="489" customFormat="1" ht="18.75" customHeight="1">
      <c r="A224" s="490" t="s">
        <v>2676</v>
      </c>
      <c r="B224" s="446" t="s">
        <v>2677</v>
      </c>
      <c r="C224" s="461"/>
      <c r="D224" s="461"/>
      <c r="E224" s="461"/>
      <c r="F224" s="461"/>
      <c r="G224" s="146">
        <f t="shared" si="10"/>
        <v>0</v>
      </c>
      <c r="H224" s="146">
        <f t="shared" si="11"/>
        <v>0</v>
      </c>
    </row>
    <row r="225" spans="1:8" s="489" customFormat="1" ht="23.25" customHeight="1">
      <c r="A225" s="490" t="s">
        <v>2678</v>
      </c>
      <c r="B225" s="492" t="s">
        <v>2679</v>
      </c>
      <c r="C225" s="461"/>
      <c r="D225" s="461"/>
      <c r="E225" s="461"/>
      <c r="F225" s="461"/>
      <c r="G225" s="146">
        <f t="shared" si="10"/>
        <v>0</v>
      </c>
      <c r="H225" s="146">
        <f t="shared" si="11"/>
        <v>0</v>
      </c>
    </row>
    <row r="226" spans="1:8" s="489" customFormat="1" ht="18.75" customHeight="1">
      <c r="A226" s="490" t="s">
        <v>2680</v>
      </c>
      <c r="B226" s="446" t="s">
        <v>2681</v>
      </c>
      <c r="C226" s="461"/>
      <c r="D226" s="461"/>
      <c r="E226" s="461"/>
      <c r="F226" s="461"/>
      <c r="G226" s="146">
        <f t="shared" si="10"/>
        <v>0</v>
      </c>
      <c r="H226" s="146">
        <f t="shared" si="11"/>
        <v>0</v>
      </c>
    </row>
    <row r="227" spans="1:8" s="489" customFormat="1" ht="15" customHeight="1">
      <c r="A227" s="490" t="s">
        <v>2682</v>
      </c>
      <c r="B227" s="446" t="s">
        <v>2683</v>
      </c>
      <c r="C227" s="461"/>
      <c r="D227" s="461"/>
      <c r="E227" s="461"/>
      <c r="F227" s="461"/>
      <c r="G227" s="146">
        <f t="shared" si="10"/>
        <v>0</v>
      </c>
      <c r="H227" s="146">
        <f t="shared" si="11"/>
        <v>0</v>
      </c>
    </row>
    <row r="228" spans="1:8" s="489" customFormat="1" ht="18.75" customHeight="1">
      <c r="A228" s="490" t="s">
        <v>2684</v>
      </c>
      <c r="B228" s="446" t="s">
        <v>2685</v>
      </c>
      <c r="C228" s="461"/>
      <c r="D228" s="461"/>
      <c r="E228" s="461"/>
      <c r="F228" s="461"/>
      <c r="G228" s="146">
        <f t="shared" si="10"/>
        <v>0</v>
      </c>
      <c r="H228" s="146">
        <f t="shared" si="11"/>
        <v>0</v>
      </c>
    </row>
    <row r="229" spans="1:8" s="489" customFormat="1" ht="25.5" customHeight="1">
      <c r="A229" s="490" t="s">
        <v>2686</v>
      </c>
      <c r="B229" s="492" t="s">
        <v>2687</v>
      </c>
      <c r="C229" s="461"/>
      <c r="D229" s="461"/>
      <c r="E229" s="461"/>
      <c r="F229" s="461"/>
      <c r="G229" s="146">
        <f t="shared" si="10"/>
        <v>0</v>
      </c>
      <c r="H229" s="146">
        <f t="shared" si="11"/>
        <v>0</v>
      </c>
    </row>
    <row r="230" spans="1:8" s="489" customFormat="1" ht="24.75" customHeight="1">
      <c r="A230" s="490" t="s">
        <v>2688</v>
      </c>
      <c r="B230" s="492" t="s">
        <v>2691</v>
      </c>
      <c r="C230" s="461"/>
      <c r="D230" s="461"/>
      <c r="E230" s="461"/>
      <c r="F230" s="461"/>
      <c r="G230" s="146">
        <f t="shared" si="10"/>
        <v>0</v>
      </c>
      <c r="H230" s="146">
        <f t="shared" si="11"/>
        <v>0</v>
      </c>
    </row>
    <row r="231" spans="1:8" s="489" customFormat="1" ht="21.75" customHeight="1">
      <c r="A231" s="490" t="s">
        <v>2690</v>
      </c>
      <c r="B231" s="492" t="s">
        <v>2689</v>
      </c>
      <c r="C231" s="461"/>
      <c r="D231" s="461"/>
      <c r="E231" s="461"/>
      <c r="F231" s="461"/>
      <c r="G231" s="146">
        <f t="shared" si="10"/>
        <v>0</v>
      </c>
      <c r="H231" s="146">
        <f t="shared" si="11"/>
        <v>0</v>
      </c>
    </row>
    <row r="232" spans="1:8" s="489" customFormat="1" ht="18.75" customHeight="1">
      <c r="A232" s="490" t="s">
        <v>869</v>
      </c>
      <c r="B232" s="446" t="s">
        <v>870</v>
      </c>
      <c r="C232" s="461"/>
      <c r="D232" s="461"/>
      <c r="E232" s="461"/>
      <c r="F232" s="461"/>
      <c r="G232" s="146">
        <f t="shared" si="10"/>
        <v>0</v>
      </c>
      <c r="H232" s="146">
        <f t="shared" si="11"/>
        <v>0</v>
      </c>
    </row>
    <row r="233" spans="1:8" s="489" customFormat="1" ht="18.75" customHeight="1">
      <c r="A233" s="490" t="s">
        <v>871</v>
      </c>
      <c r="B233" s="446" t="s">
        <v>872</v>
      </c>
      <c r="C233" s="461"/>
      <c r="D233" s="461"/>
      <c r="E233" s="461"/>
      <c r="F233" s="461"/>
      <c r="G233" s="146">
        <f t="shared" si="10"/>
        <v>0</v>
      </c>
      <c r="H233" s="146">
        <f t="shared" si="11"/>
        <v>0</v>
      </c>
    </row>
    <row r="234" spans="1:8" s="489" customFormat="1" ht="23.25" customHeight="1">
      <c r="A234" s="490" t="s">
        <v>873</v>
      </c>
      <c r="B234" s="492" t="s">
        <v>874</v>
      </c>
      <c r="C234" s="461"/>
      <c r="D234" s="461"/>
      <c r="E234" s="461"/>
      <c r="F234" s="461"/>
      <c r="G234" s="146">
        <f t="shared" si="10"/>
        <v>0</v>
      </c>
      <c r="H234" s="146">
        <f t="shared" si="11"/>
        <v>0</v>
      </c>
    </row>
    <row r="235" spans="1:8" s="489" customFormat="1" ht="18.75" customHeight="1">
      <c r="A235" s="490" t="s">
        <v>875</v>
      </c>
      <c r="B235" s="446" t="s">
        <v>876</v>
      </c>
      <c r="C235" s="461"/>
      <c r="D235" s="461"/>
      <c r="E235" s="461"/>
      <c r="F235" s="461"/>
      <c r="G235" s="146">
        <f t="shared" si="10"/>
        <v>0</v>
      </c>
      <c r="H235" s="146">
        <f t="shared" si="11"/>
        <v>0</v>
      </c>
    </row>
    <row r="236" spans="1:8" s="489" customFormat="1" ht="18.75" customHeight="1">
      <c r="A236" s="490" t="s">
        <v>878</v>
      </c>
      <c r="B236" s="446" t="s">
        <v>877</v>
      </c>
      <c r="C236" s="461"/>
      <c r="D236" s="461"/>
      <c r="E236" s="461"/>
      <c r="F236" s="461"/>
      <c r="G236" s="146">
        <f t="shared" si="10"/>
        <v>0</v>
      </c>
      <c r="H236" s="146">
        <f t="shared" si="11"/>
        <v>0</v>
      </c>
    </row>
    <row r="237" spans="1:8" s="489" customFormat="1" ht="23.25" customHeight="1">
      <c r="A237" s="490" t="s">
        <v>879</v>
      </c>
      <c r="B237" s="394" t="s">
        <v>880</v>
      </c>
      <c r="C237" s="461"/>
      <c r="D237" s="461"/>
      <c r="E237" s="461"/>
      <c r="F237" s="461"/>
      <c r="G237" s="146">
        <f t="shared" si="10"/>
        <v>0</v>
      </c>
      <c r="H237" s="146">
        <f t="shared" si="11"/>
        <v>0</v>
      </c>
    </row>
    <row r="238" spans="1:8" s="489" customFormat="1" ht="18.75" customHeight="1">
      <c r="A238" s="490" t="s">
        <v>881</v>
      </c>
      <c r="B238" s="446" t="s">
        <v>882</v>
      </c>
      <c r="C238" s="461"/>
      <c r="D238" s="461"/>
      <c r="E238" s="461"/>
      <c r="F238" s="461"/>
      <c r="G238" s="146">
        <f t="shared" si="10"/>
        <v>0</v>
      </c>
      <c r="H238" s="146">
        <f t="shared" si="11"/>
        <v>0</v>
      </c>
    </row>
    <row r="239" spans="1:8" s="489" customFormat="1" ht="18.75" customHeight="1">
      <c r="A239" s="490" t="s">
        <v>883</v>
      </c>
      <c r="B239" s="446" t="s">
        <v>884</v>
      </c>
      <c r="C239" s="461"/>
      <c r="D239" s="461"/>
      <c r="E239" s="461"/>
      <c r="F239" s="461"/>
      <c r="G239" s="146">
        <f t="shared" si="10"/>
        <v>0</v>
      </c>
      <c r="H239" s="146">
        <f t="shared" si="11"/>
        <v>0</v>
      </c>
    </row>
    <row r="240" spans="1:8" s="489" customFormat="1" ht="18.75" customHeight="1">
      <c r="A240" s="490" t="s">
        <v>885</v>
      </c>
      <c r="B240" s="446" t="s">
        <v>886</v>
      </c>
      <c r="C240" s="461"/>
      <c r="D240" s="461"/>
      <c r="E240" s="461"/>
      <c r="F240" s="461"/>
      <c r="G240" s="146">
        <f t="shared" si="10"/>
        <v>0</v>
      </c>
      <c r="H240" s="146">
        <f t="shared" si="11"/>
        <v>0</v>
      </c>
    </row>
    <row r="241" spans="1:8" s="489" customFormat="1" ht="18.75" customHeight="1">
      <c r="A241" s="490" t="s">
        <v>887</v>
      </c>
      <c r="B241" s="446" t="s">
        <v>888</v>
      </c>
      <c r="C241" s="461"/>
      <c r="D241" s="461"/>
      <c r="E241" s="461"/>
      <c r="F241" s="461"/>
      <c r="G241" s="146">
        <f t="shared" si="10"/>
        <v>0</v>
      </c>
      <c r="H241" s="146">
        <f t="shared" si="11"/>
        <v>0</v>
      </c>
    </row>
    <row r="242" spans="1:8" s="489" customFormat="1" ht="18.75" customHeight="1">
      <c r="A242" s="490" t="s">
        <v>1667</v>
      </c>
      <c r="B242" s="446" t="s">
        <v>1668</v>
      </c>
      <c r="C242" s="461"/>
      <c r="D242" s="461"/>
      <c r="E242" s="461"/>
      <c r="F242" s="461"/>
      <c r="G242" s="146">
        <f t="shared" si="10"/>
        <v>0</v>
      </c>
      <c r="H242" s="146">
        <f t="shared" si="11"/>
        <v>0</v>
      </c>
    </row>
    <row r="243" spans="1:8" s="489" customFormat="1" ht="18.75" customHeight="1">
      <c r="A243" s="490" t="s">
        <v>889</v>
      </c>
      <c r="B243" s="446" t="s">
        <v>890</v>
      </c>
      <c r="C243" s="461"/>
      <c r="D243" s="461"/>
      <c r="E243" s="461"/>
      <c r="F243" s="461"/>
      <c r="G243" s="146">
        <f t="shared" si="10"/>
        <v>0</v>
      </c>
      <c r="H243" s="146">
        <f t="shared" si="11"/>
        <v>0</v>
      </c>
    </row>
    <row r="244" spans="1:8" s="489" customFormat="1" ht="18.75" customHeight="1">
      <c r="A244" s="490" t="s">
        <v>891</v>
      </c>
      <c r="B244" s="446" t="s">
        <v>892</v>
      </c>
      <c r="C244" s="461"/>
      <c r="D244" s="461"/>
      <c r="E244" s="461"/>
      <c r="F244" s="461"/>
      <c r="G244" s="146">
        <f t="shared" si="10"/>
        <v>0</v>
      </c>
      <c r="H244" s="146">
        <f t="shared" si="11"/>
        <v>0</v>
      </c>
    </row>
    <row r="245" spans="1:8" s="489" customFormat="1" ht="22.5" customHeight="1">
      <c r="A245" s="490" t="s">
        <v>893</v>
      </c>
      <c r="B245" s="492" t="s">
        <v>894</v>
      </c>
      <c r="C245" s="461"/>
      <c r="D245" s="461"/>
      <c r="E245" s="461"/>
      <c r="F245" s="461"/>
      <c r="G245" s="146">
        <f t="shared" si="10"/>
        <v>0</v>
      </c>
      <c r="H245" s="146">
        <f t="shared" si="11"/>
        <v>0</v>
      </c>
    </row>
    <row r="246" spans="1:8" s="489" customFormat="1" ht="18.75" customHeight="1">
      <c r="A246" s="490" t="s">
        <v>895</v>
      </c>
      <c r="B246" s="446" t="s">
        <v>896</v>
      </c>
      <c r="C246" s="461"/>
      <c r="D246" s="461"/>
      <c r="E246" s="461"/>
      <c r="F246" s="461"/>
      <c r="G246" s="146">
        <f t="shared" si="10"/>
        <v>0</v>
      </c>
      <c r="H246" s="146">
        <f t="shared" si="11"/>
        <v>0</v>
      </c>
    </row>
    <row r="247" spans="1:8" s="489" customFormat="1" ht="18.75" customHeight="1">
      <c r="A247" s="490" t="s">
        <v>897</v>
      </c>
      <c r="B247" s="446" t="s">
        <v>898</v>
      </c>
      <c r="C247" s="461"/>
      <c r="D247" s="461"/>
      <c r="E247" s="461"/>
      <c r="F247" s="461"/>
      <c r="G247" s="146">
        <f t="shared" si="10"/>
        <v>0</v>
      </c>
      <c r="H247" s="146">
        <f t="shared" si="11"/>
        <v>0</v>
      </c>
    </row>
    <row r="248" spans="1:8" s="489" customFormat="1" ht="25.5" customHeight="1">
      <c r="A248" s="490" t="s">
        <v>899</v>
      </c>
      <c r="B248" s="492" t="s">
        <v>900</v>
      </c>
      <c r="C248" s="461"/>
      <c r="D248" s="461"/>
      <c r="E248" s="461"/>
      <c r="F248" s="461"/>
      <c r="G248" s="146">
        <f t="shared" si="10"/>
        <v>0</v>
      </c>
      <c r="H248" s="146">
        <f t="shared" si="11"/>
        <v>0</v>
      </c>
    </row>
    <row r="249" spans="1:8" s="489" customFormat="1" ht="18.75" customHeight="1">
      <c r="A249" s="490" t="s">
        <v>901</v>
      </c>
      <c r="B249" s="446" t="s">
        <v>902</v>
      </c>
      <c r="C249" s="461"/>
      <c r="D249" s="461"/>
      <c r="E249" s="461"/>
      <c r="F249" s="461"/>
      <c r="G249" s="146">
        <f t="shared" si="10"/>
        <v>0</v>
      </c>
      <c r="H249" s="146">
        <f t="shared" si="11"/>
        <v>0</v>
      </c>
    </row>
    <row r="250" spans="1:8" s="489" customFormat="1" ht="18.75" customHeight="1">
      <c r="A250" s="490" t="s">
        <v>903</v>
      </c>
      <c r="B250" s="446" t="s">
        <v>904</v>
      </c>
      <c r="C250" s="461"/>
      <c r="D250" s="461"/>
      <c r="E250" s="461"/>
      <c r="F250" s="461"/>
      <c r="G250" s="146">
        <f t="shared" si="10"/>
        <v>0</v>
      </c>
      <c r="H250" s="146">
        <f t="shared" si="11"/>
        <v>0</v>
      </c>
    </row>
    <row r="251" spans="1:8" s="489" customFormat="1" ht="18.75" customHeight="1">
      <c r="A251" s="490" t="s">
        <v>905</v>
      </c>
      <c r="B251" s="446" t="s">
        <v>906</v>
      </c>
      <c r="C251" s="461"/>
      <c r="D251" s="461"/>
      <c r="E251" s="461"/>
      <c r="F251" s="461"/>
      <c r="G251" s="146">
        <f t="shared" si="10"/>
        <v>0</v>
      </c>
      <c r="H251" s="146">
        <f t="shared" si="11"/>
        <v>0</v>
      </c>
    </row>
    <row r="252" spans="1:8" s="489" customFormat="1" ht="26.25" customHeight="1">
      <c r="A252" s="490" t="s">
        <v>907</v>
      </c>
      <c r="B252" s="492" t="s">
        <v>908</v>
      </c>
      <c r="C252" s="461"/>
      <c r="D252" s="461"/>
      <c r="E252" s="461"/>
      <c r="F252" s="461"/>
      <c r="G252" s="146">
        <f t="shared" si="10"/>
        <v>0</v>
      </c>
      <c r="H252" s="146">
        <f t="shared" si="11"/>
        <v>0</v>
      </c>
    </row>
    <row r="253" spans="1:8" s="489" customFormat="1" ht="18.75" customHeight="1">
      <c r="A253" s="490" t="s">
        <v>909</v>
      </c>
      <c r="B253" s="446" t="s">
        <v>910</v>
      </c>
      <c r="C253" s="461"/>
      <c r="D253" s="461"/>
      <c r="E253" s="461"/>
      <c r="F253" s="461"/>
      <c r="G253" s="146">
        <f t="shared" si="10"/>
        <v>0</v>
      </c>
      <c r="H253" s="146">
        <f t="shared" si="11"/>
        <v>0</v>
      </c>
    </row>
    <row r="254" spans="1:8" s="489" customFormat="1" ht="18.75" customHeight="1">
      <c r="A254" s="490"/>
      <c r="B254" s="446"/>
      <c r="C254" s="461"/>
      <c r="D254" s="461"/>
      <c r="E254" s="461"/>
      <c r="F254" s="461"/>
      <c r="G254" s="146">
        <f t="shared" si="10"/>
        <v>0</v>
      </c>
      <c r="H254" s="146">
        <f t="shared" si="11"/>
        <v>0</v>
      </c>
    </row>
    <row r="255" spans="1:8" s="489" customFormat="1" ht="18.75" customHeight="1">
      <c r="A255" s="490"/>
      <c r="B255" s="446"/>
      <c r="C255" s="461"/>
      <c r="D255" s="461"/>
      <c r="E255" s="461"/>
      <c r="F255" s="461"/>
      <c r="G255" s="146">
        <f t="shared" si="10"/>
        <v>0</v>
      </c>
      <c r="H255" s="146">
        <f t="shared" si="11"/>
        <v>0</v>
      </c>
    </row>
    <row r="256" spans="1:8" s="480" customFormat="1" ht="18.75" customHeight="1">
      <c r="A256" s="822" t="s">
        <v>2142</v>
      </c>
      <c r="B256" s="487"/>
      <c r="C256" s="494"/>
      <c r="D256" s="494"/>
      <c r="E256" s="494"/>
      <c r="F256" s="494"/>
      <c r="G256" s="146">
        <f t="shared" si="10"/>
        <v>0</v>
      </c>
      <c r="H256" s="146">
        <f t="shared" si="11"/>
        <v>0</v>
      </c>
    </row>
    <row r="257" spans="1:8" s="480" customFormat="1" ht="18.75" customHeight="1">
      <c r="A257" s="447" t="s">
        <v>2207</v>
      </c>
      <c r="B257" s="463"/>
      <c r="C257" s="461"/>
      <c r="D257" s="461"/>
      <c r="E257" s="461"/>
      <c r="F257" s="461"/>
      <c r="G257" s="146">
        <f t="shared" si="10"/>
        <v>0</v>
      </c>
      <c r="H257" s="146">
        <f t="shared" si="11"/>
        <v>0</v>
      </c>
    </row>
    <row r="258" spans="1:8" s="480" customFormat="1" ht="18.75" customHeight="1">
      <c r="A258" s="823" t="s">
        <v>1626</v>
      </c>
      <c r="B258" s="469"/>
      <c r="C258" s="461"/>
      <c r="D258" s="461"/>
      <c r="E258" s="461"/>
      <c r="F258" s="461"/>
      <c r="G258" s="146">
        <f t="shared" si="10"/>
        <v>0</v>
      </c>
      <c r="H258" s="146">
        <f t="shared" si="11"/>
        <v>0</v>
      </c>
    </row>
    <row r="259" spans="1:8" s="480" customFormat="1" ht="18.75" customHeight="1">
      <c r="A259" s="50" t="s">
        <v>1627</v>
      </c>
      <c r="B259" s="492" t="s">
        <v>1628</v>
      </c>
      <c r="C259" s="461"/>
      <c r="D259" s="461"/>
      <c r="E259" s="461"/>
      <c r="F259" s="461"/>
      <c r="G259" s="146">
        <f t="shared" si="10"/>
        <v>0</v>
      </c>
      <c r="H259" s="146">
        <f t="shared" si="11"/>
        <v>0</v>
      </c>
    </row>
    <row r="260" spans="1:8" s="480" customFormat="1" ht="18.75" customHeight="1">
      <c r="A260" s="50" t="s">
        <v>1629</v>
      </c>
      <c r="B260" s="492" t="s">
        <v>1630</v>
      </c>
      <c r="C260" s="494"/>
      <c r="D260" s="494"/>
      <c r="E260" s="494"/>
      <c r="F260" s="494"/>
      <c r="G260" s="146">
        <f t="shared" si="10"/>
        <v>0</v>
      </c>
      <c r="H260" s="146">
        <f t="shared" si="11"/>
        <v>0</v>
      </c>
    </row>
    <row r="261" spans="1:8" s="480" customFormat="1" ht="18.75" customHeight="1">
      <c r="A261" s="50" t="s">
        <v>1631</v>
      </c>
      <c r="B261" s="492" t="s">
        <v>1632</v>
      </c>
      <c r="C261" s="494"/>
      <c r="D261" s="494"/>
      <c r="E261" s="494"/>
      <c r="F261" s="494"/>
      <c r="G261" s="146">
        <f t="shared" si="10"/>
        <v>0</v>
      </c>
      <c r="H261" s="146">
        <f t="shared" si="11"/>
        <v>0</v>
      </c>
    </row>
    <row r="262" spans="1:8" s="480" customFormat="1" ht="22.5" customHeight="1">
      <c r="A262" s="50" t="s">
        <v>1633</v>
      </c>
      <c r="B262" s="492" t="s">
        <v>1653</v>
      </c>
      <c r="C262" s="494"/>
      <c r="D262" s="494"/>
      <c r="E262" s="494"/>
      <c r="F262" s="494"/>
      <c r="G262" s="146">
        <f t="shared" si="10"/>
        <v>0</v>
      </c>
      <c r="H262" s="146">
        <f t="shared" si="11"/>
        <v>0</v>
      </c>
    </row>
    <row r="263" spans="1:8" s="480" customFormat="1" ht="25.5" customHeight="1">
      <c r="A263" s="50" t="s">
        <v>1654</v>
      </c>
      <c r="B263" s="492" t="s">
        <v>1655</v>
      </c>
      <c r="C263" s="494"/>
      <c r="D263" s="494"/>
      <c r="E263" s="494"/>
      <c r="F263" s="494"/>
      <c r="G263" s="146">
        <f t="shared" si="10"/>
        <v>0</v>
      </c>
      <c r="H263" s="146">
        <f t="shared" si="11"/>
        <v>0</v>
      </c>
    </row>
    <row r="264" spans="1:8" s="480" customFormat="1" ht="18.75" customHeight="1">
      <c r="A264" s="493" t="s">
        <v>2142</v>
      </c>
      <c r="B264" s="487"/>
      <c r="C264" s="494"/>
      <c r="D264" s="494"/>
      <c r="E264" s="494"/>
      <c r="F264" s="494"/>
      <c r="G264" s="146">
        <f t="shared" si="10"/>
        <v>0</v>
      </c>
      <c r="H264" s="146">
        <f t="shared" si="11"/>
        <v>0</v>
      </c>
    </row>
    <row r="265" spans="1:8" s="480" customFormat="1" ht="18.75" customHeight="1">
      <c r="A265" s="471" t="s">
        <v>2207</v>
      </c>
      <c r="B265" s="446"/>
      <c r="C265" s="461"/>
      <c r="D265" s="461"/>
      <c r="E265" s="461"/>
      <c r="F265" s="461"/>
      <c r="G265" s="146">
        <f t="shared" si="10"/>
        <v>0</v>
      </c>
      <c r="H265" s="146">
        <f t="shared" si="11"/>
        <v>0</v>
      </c>
    </row>
    <row r="266" spans="1:8" s="480" customFormat="1">
      <c r="A266" s="495" t="s">
        <v>1656</v>
      </c>
      <c r="B266" s="469"/>
      <c r="C266" s="461"/>
      <c r="D266" s="461"/>
      <c r="E266" s="461"/>
      <c r="F266" s="461"/>
      <c r="G266" s="146">
        <f t="shared" ref="G266:G291" si="12">C266+E266</f>
        <v>0</v>
      </c>
      <c r="H266" s="146">
        <f t="shared" ref="H266:H291" si="13">D266+F266</f>
        <v>0</v>
      </c>
    </row>
    <row r="267" spans="1:8" s="480" customFormat="1" ht="24" customHeight="1">
      <c r="A267" s="50" t="s">
        <v>1657</v>
      </c>
      <c r="B267" s="492" t="s">
        <v>1658</v>
      </c>
      <c r="C267" s="494"/>
      <c r="D267" s="494"/>
      <c r="E267" s="494"/>
      <c r="F267" s="494"/>
      <c r="G267" s="146">
        <f t="shared" si="12"/>
        <v>0</v>
      </c>
      <c r="H267" s="146">
        <f t="shared" si="13"/>
        <v>0</v>
      </c>
    </row>
    <row r="268" spans="1:8" s="480" customFormat="1" ht="22.5" customHeight="1">
      <c r="A268" s="50" t="s">
        <v>1659</v>
      </c>
      <c r="B268" s="492" t="s">
        <v>1660</v>
      </c>
      <c r="C268" s="494"/>
      <c r="D268" s="494"/>
      <c r="E268" s="494"/>
      <c r="F268" s="494"/>
      <c r="G268" s="146">
        <f t="shared" si="12"/>
        <v>0</v>
      </c>
      <c r="H268" s="146">
        <f t="shared" si="13"/>
        <v>0</v>
      </c>
    </row>
    <row r="269" spans="1:8" s="480" customFormat="1" ht="24" customHeight="1">
      <c r="A269" s="50" t="s">
        <v>1661</v>
      </c>
      <c r="B269" s="492" t="s">
        <v>1662</v>
      </c>
      <c r="C269" s="494"/>
      <c r="D269" s="494"/>
      <c r="E269" s="494"/>
      <c r="F269" s="494"/>
      <c r="G269" s="146">
        <f t="shared" si="12"/>
        <v>0</v>
      </c>
      <c r="H269" s="146">
        <f t="shared" si="13"/>
        <v>0</v>
      </c>
    </row>
    <row r="270" spans="1:8" s="480" customFormat="1" ht="26.25" customHeight="1">
      <c r="A270" s="50" t="s">
        <v>1663</v>
      </c>
      <c r="B270" s="492" t="s">
        <v>1664</v>
      </c>
      <c r="C270" s="494"/>
      <c r="D270" s="494"/>
      <c r="E270" s="494"/>
      <c r="F270" s="494"/>
      <c r="G270" s="146">
        <f t="shared" si="12"/>
        <v>0</v>
      </c>
      <c r="H270" s="146">
        <f t="shared" si="13"/>
        <v>0</v>
      </c>
    </row>
    <row r="271" spans="1:8" s="480" customFormat="1">
      <c r="A271" s="50" t="s">
        <v>1665</v>
      </c>
      <c r="B271" s="446" t="s">
        <v>1666</v>
      </c>
      <c r="C271" s="494"/>
      <c r="D271" s="494"/>
      <c r="E271" s="494"/>
      <c r="F271" s="494"/>
      <c r="G271" s="146">
        <f t="shared" si="12"/>
        <v>0</v>
      </c>
      <c r="H271" s="146">
        <f t="shared" si="13"/>
        <v>0</v>
      </c>
    </row>
    <row r="272" spans="1:8" s="480" customFormat="1">
      <c r="A272" s="50" t="s">
        <v>1667</v>
      </c>
      <c r="B272" s="492" t="s">
        <v>1668</v>
      </c>
      <c r="C272" s="494"/>
      <c r="D272" s="494"/>
      <c r="E272" s="494"/>
      <c r="F272" s="494"/>
      <c r="G272" s="146">
        <f t="shared" si="12"/>
        <v>0</v>
      </c>
      <c r="H272" s="146">
        <f t="shared" si="13"/>
        <v>0</v>
      </c>
    </row>
    <row r="273" spans="1:8" s="480" customFormat="1" ht="21" customHeight="1">
      <c r="A273" s="50" t="s">
        <v>1669</v>
      </c>
      <c r="B273" s="492" t="s">
        <v>1695</v>
      </c>
      <c r="C273" s="494"/>
      <c r="D273" s="494"/>
      <c r="E273" s="494"/>
      <c r="F273" s="494"/>
      <c r="G273" s="146">
        <f t="shared" si="12"/>
        <v>0</v>
      </c>
      <c r="H273" s="146">
        <f t="shared" si="13"/>
        <v>0</v>
      </c>
    </row>
    <row r="274" spans="1:8" s="480" customFormat="1">
      <c r="A274" s="50" t="s">
        <v>1696</v>
      </c>
      <c r="B274" s="492" t="s">
        <v>1697</v>
      </c>
      <c r="C274" s="494"/>
      <c r="D274" s="494"/>
      <c r="E274" s="494"/>
      <c r="F274" s="494"/>
      <c r="G274" s="146">
        <f t="shared" si="12"/>
        <v>0</v>
      </c>
      <c r="H274" s="146">
        <f t="shared" si="13"/>
        <v>0</v>
      </c>
    </row>
    <row r="275" spans="1:8" s="480" customFormat="1" ht="12.75" customHeight="1">
      <c r="A275" s="50" t="s">
        <v>1698</v>
      </c>
      <c r="B275" s="492" t="s">
        <v>1699</v>
      </c>
      <c r="C275" s="494"/>
      <c r="D275" s="494"/>
      <c r="E275" s="494"/>
      <c r="F275" s="494"/>
      <c r="G275" s="146">
        <f t="shared" si="12"/>
        <v>0</v>
      </c>
      <c r="H275" s="146">
        <f t="shared" si="13"/>
        <v>0</v>
      </c>
    </row>
    <row r="276" spans="1:8" s="480" customFormat="1">
      <c r="A276" s="493" t="s">
        <v>2142</v>
      </c>
      <c r="B276" s="446"/>
      <c r="C276" s="494"/>
      <c r="D276" s="494"/>
      <c r="E276" s="494"/>
      <c r="F276" s="494"/>
      <c r="G276" s="146">
        <f t="shared" si="12"/>
        <v>0</v>
      </c>
      <c r="H276" s="146">
        <f t="shared" si="13"/>
        <v>0</v>
      </c>
    </row>
    <row r="277" spans="1:8" s="480" customFormat="1">
      <c r="A277" s="471" t="s">
        <v>2207</v>
      </c>
      <c r="B277" s="463"/>
      <c r="C277" s="461"/>
      <c r="D277" s="461"/>
      <c r="E277" s="461"/>
      <c r="F277" s="461"/>
      <c r="G277" s="146">
        <f t="shared" si="12"/>
        <v>0</v>
      </c>
      <c r="H277" s="146">
        <f t="shared" si="13"/>
        <v>0</v>
      </c>
    </row>
    <row r="278" spans="1:8" s="480" customFormat="1" ht="23.25" customHeight="1">
      <c r="A278" s="471" t="s">
        <v>1700</v>
      </c>
      <c r="B278" s="463"/>
      <c r="C278" s="461"/>
      <c r="D278" s="461"/>
      <c r="E278" s="461"/>
      <c r="F278" s="461"/>
      <c r="G278" s="146">
        <f t="shared" si="12"/>
        <v>0</v>
      </c>
      <c r="H278" s="146">
        <f t="shared" si="13"/>
        <v>0</v>
      </c>
    </row>
    <row r="279" spans="1:8" s="480" customFormat="1" ht="9" customHeight="1">
      <c r="A279" s="461"/>
      <c r="B279" s="446"/>
      <c r="C279" s="461"/>
      <c r="D279" s="461"/>
      <c r="E279" s="461"/>
      <c r="F279" s="461"/>
      <c r="G279" s="146">
        <f t="shared" si="12"/>
        <v>0</v>
      </c>
      <c r="H279" s="146">
        <f t="shared" si="13"/>
        <v>0</v>
      </c>
    </row>
    <row r="280" spans="1:8" s="480" customFormat="1">
      <c r="A280" s="461"/>
      <c r="B280" s="446"/>
      <c r="C280" s="461"/>
      <c r="D280" s="461"/>
      <c r="E280" s="461"/>
      <c r="F280" s="461"/>
      <c r="G280" s="146">
        <f t="shared" si="12"/>
        <v>0</v>
      </c>
      <c r="H280" s="146">
        <f t="shared" si="13"/>
        <v>0</v>
      </c>
    </row>
    <row r="281" spans="1:8" s="480" customFormat="1" ht="6" customHeight="1">
      <c r="A281" s="461"/>
      <c r="B281" s="446"/>
      <c r="C281" s="461"/>
      <c r="D281" s="461"/>
      <c r="E281" s="461"/>
      <c r="F281" s="461"/>
      <c r="G281" s="146">
        <f t="shared" si="12"/>
        <v>0</v>
      </c>
      <c r="H281" s="146">
        <f t="shared" si="13"/>
        <v>0</v>
      </c>
    </row>
    <row r="282" spans="1:8" s="480" customFormat="1" hidden="1">
      <c r="A282" s="461"/>
      <c r="B282" s="446"/>
      <c r="C282" s="461"/>
      <c r="D282" s="461"/>
      <c r="E282" s="461"/>
      <c r="F282" s="461"/>
      <c r="G282" s="146">
        <f t="shared" si="12"/>
        <v>0</v>
      </c>
      <c r="H282" s="146">
        <f t="shared" si="13"/>
        <v>0</v>
      </c>
    </row>
    <row r="283" spans="1:8" s="480" customFormat="1">
      <c r="A283" s="824" t="s">
        <v>1701</v>
      </c>
      <c r="B283" s="487"/>
      <c r="C283" s="494"/>
      <c r="D283" s="494"/>
      <c r="E283" s="494"/>
      <c r="F283" s="494"/>
      <c r="G283" s="146">
        <f t="shared" si="12"/>
        <v>0</v>
      </c>
      <c r="H283" s="146">
        <f t="shared" si="13"/>
        <v>0</v>
      </c>
    </row>
    <row r="284" spans="1:8" s="480" customFormat="1">
      <c r="A284" s="477" t="s">
        <v>1702</v>
      </c>
      <c r="B284" s="446"/>
      <c r="C284" s="461"/>
      <c r="D284" s="461"/>
      <c r="E284" s="461"/>
      <c r="F284" s="461"/>
      <c r="G284" s="146">
        <f t="shared" si="12"/>
        <v>0</v>
      </c>
      <c r="H284" s="146">
        <f t="shared" si="13"/>
        <v>0</v>
      </c>
    </row>
    <row r="285" spans="1:8" s="480" customFormat="1" ht="24.75" customHeight="1">
      <c r="A285" s="447" t="s">
        <v>1703</v>
      </c>
      <c r="B285" s="463"/>
      <c r="C285" s="461"/>
      <c r="D285" s="461"/>
      <c r="E285" s="461"/>
      <c r="F285" s="461"/>
      <c r="G285" s="146">
        <f t="shared" si="12"/>
        <v>0</v>
      </c>
      <c r="H285" s="146">
        <f t="shared" si="13"/>
        <v>0</v>
      </c>
    </row>
    <row r="286" spans="1:8" s="480" customFormat="1" ht="6.75" customHeight="1">
      <c r="A286" s="461"/>
      <c r="B286" s="446"/>
      <c r="C286" s="461"/>
      <c r="D286" s="461"/>
      <c r="E286" s="473"/>
      <c r="F286" s="473"/>
      <c r="G286" s="146">
        <f t="shared" si="12"/>
        <v>0</v>
      </c>
      <c r="H286" s="146">
        <f t="shared" si="13"/>
        <v>0</v>
      </c>
    </row>
    <row r="287" spans="1:8" s="480" customFormat="1" ht="6" customHeight="1">
      <c r="A287" s="461"/>
      <c r="B287" s="446"/>
      <c r="C287" s="461"/>
      <c r="D287" s="461"/>
      <c r="E287" s="473"/>
      <c r="F287" s="473"/>
      <c r="G287" s="146">
        <f t="shared" si="12"/>
        <v>0</v>
      </c>
      <c r="H287" s="146">
        <f t="shared" si="13"/>
        <v>0</v>
      </c>
    </row>
    <row r="288" spans="1:8" s="480" customFormat="1" ht="6.75" customHeight="1" thickBot="1">
      <c r="A288" s="461"/>
      <c r="B288" s="446"/>
      <c r="C288" s="496"/>
      <c r="D288" s="496"/>
      <c r="E288" s="497"/>
      <c r="F288" s="497"/>
      <c r="G288" s="377">
        <f t="shared" si="12"/>
        <v>0</v>
      </c>
      <c r="H288" s="377">
        <f t="shared" si="13"/>
        <v>0</v>
      </c>
    </row>
    <row r="289" spans="1:10" s="480" customFormat="1" ht="13.5" thickTop="1">
      <c r="A289" s="825" t="s">
        <v>1704</v>
      </c>
      <c r="B289" s="498"/>
      <c r="C289" s="478">
        <f t="shared" ref="C289" si="14">SUM(C8+C136+C201)</f>
        <v>21388</v>
      </c>
      <c r="D289" s="478">
        <f>SUM(D8+D136+D201)</f>
        <v>21388</v>
      </c>
      <c r="E289" s="828">
        <f t="shared" ref="E289" si="15">SUM(E8+E136+E201)</f>
        <v>8780</v>
      </c>
      <c r="F289" s="828">
        <f>SUM(F8+F136+F201)</f>
        <v>8780</v>
      </c>
      <c r="G289" s="499">
        <f t="shared" si="12"/>
        <v>30168</v>
      </c>
      <c r="H289" s="499">
        <f t="shared" si="13"/>
        <v>30168</v>
      </c>
    </row>
    <row r="290" spans="1:10" s="480" customFormat="1">
      <c r="A290" s="826" t="s">
        <v>1705</v>
      </c>
      <c r="B290" s="500"/>
      <c r="C290" s="478">
        <f t="shared" ref="C290" si="16">SUM(C9+C137+C202)</f>
        <v>86738</v>
      </c>
      <c r="D290" s="478">
        <f>SUM(D9+D137+D202)</f>
        <v>86738</v>
      </c>
      <c r="E290" s="479">
        <f t="shared" ref="E290" si="17">SUM(E9+E137+E202)</f>
        <v>46036</v>
      </c>
      <c r="F290" s="479">
        <f>SUM(F9+F137+F202)</f>
        <v>46036</v>
      </c>
      <c r="G290" s="397">
        <f t="shared" si="12"/>
        <v>132774</v>
      </c>
      <c r="H290" s="397">
        <f t="shared" si="13"/>
        <v>132774</v>
      </c>
    </row>
    <row r="291" spans="1:10" s="480" customFormat="1" ht="13.5" customHeight="1" thickBot="1">
      <c r="A291" s="827" t="s">
        <v>1706</v>
      </c>
      <c r="B291" s="501"/>
      <c r="C291" s="478">
        <f t="shared" ref="C291" si="18">SUM(C10+C138+C203)</f>
        <v>440428</v>
      </c>
      <c r="D291" s="478">
        <f>SUM(D10+D138+D203)</f>
        <v>440416</v>
      </c>
      <c r="E291" s="829">
        <f t="shared" ref="E291" si="19">SUM(E10+E138+E203)</f>
        <v>236707</v>
      </c>
      <c r="F291" s="829">
        <f>SUM(F10+F138+F203)</f>
        <v>236704</v>
      </c>
      <c r="G291" s="502">
        <f t="shared" si="12"/>
        <v>677135</v>
      </c>
      <c r="H291" s="502">
        <f t="shared" si="13"/>
        <v>677120</v>
      </c>
    </row>
    <row r="292" spans="1:10" s="20" customFormat="1" ht="27" customHeight="1">
      <c r="A292" s="1510" t="s">
        <v>1707</v>
      </c>
      <c r="B292" s="1511"/>
      <c r="C292" s="1511"/>
      <c r="D292" s="1511"/>
      <c r="E292" s="1512"/>
      <c r="F292" s="1512"/>
      <c r="G292" s="1512"/>
      <c r="H292" s="1513"/>
      <c r="I292" s="19"/>
      <c r="J292" s="16"/>
    </row>
    <row r="293" spans="1:10" s="20" customFormat="1" ht="21.75" customHeight="1">
      <c r="A293" s="1514" t="s">
        <v>1708</v>
      </c>
      <c r="B293" s="1515"/>
      <c r="C293" s="1515"/>
      <c r="D293" s="1515"/>
      <c r="E293" s="1515"/>
      <c r="F293" s="1515"/>
      <c r="G293" s="1515"/>
      <c r="H293" s="1516"/>
      <c r="I293" s="19"/>
      <c r="J293" s="16"/>
    </row>
    <row r="294" spans="1:10" ht="15.75" customHeight="1">
      <c r="A294" s="439"/>
      <c r="B294" s="439"/>
      <c r="C294" s="439"/>
      <c r="D294" s="439"/>
      <c r="E294" s="439"/>
      <c r="F294" s="439"/>
      <c r="G294" s="439"/>
    </row>
    <row r="295" spans="1:10" ht="13.5" customHeight="1">
      <c r="A295" s="439"/>
      <c r="B295" s="439"/>
      <c r="G295" s="439"/>
      <c r="H295" s="439"/>
    </row>
    <row r="296" spans="1:10" ht="15.95" customHeight="1">
      <c r="A296" s="439"/>
      <c r="G296" s="439"/>
      <c r="H296" s="439"/>
    </row>
    <row r="297" spans="1:10" ht="15.95" customHeight="1"/>
    <row r="298" spans="1:10" ht="15.95" customHeight="1"/>
    <row r="299" spans="1:10" ht="15.95" customHeight="1"/>
    <row r="300" spans="1:10" ht="15.95" customHeight="1"/>
    <row r="301" spans="1:10" ht="15.95" customHeight="1"/>
    <row r="302" spans="1:10" ht="15.95" customHeight="1"/>
    <row r="303" spans="1:10" ht="15.95" customHeight="1"/>
    <row r="304" spans="1:10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</sheetData>
  <mergeCells count="7">
    <mergeCell ref="A292:H292"/>
    <mergeCell ref="A293:H293"/>
    <mergeCell ref="A6:A7"/>
    <mergeCell ref="B6:B7"/>
    <mergeCell ref="C6:D6"/>
    <mergeCell ref="E6:F6"/>
    <mergeCell ref="G6:H6"/>
  </mergeCells>
  <phoneticPr fontId="42" type="noConversion"/>
  <printOptions horizontalCentered="1"/>
  <pageMargins left="0.19685039370078741" right="0.19685039370078741" top="0.39370078740157483" bottom="0.59055118110236227" header="0.39370078740157483" footer="0.51181102362204722"/>
  <pageSetup paperSize="9" scale="70" orientation="landscape" r:id="rId1"/>
  <headerFooter alignWithMargins="0">
    <oddFooter>&amp;R &amp;P</oddFooter>
  </headerFooter>
  <rowBreaks count="1" manualBreakCount="1">
    <brk id="254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100" workbookViewId="0">
      <selection activeCell="I11" sqref="I11"/>
    </sheetView>
  </sheetViews>
  <sheetFormatPr defaultRowHeight="12.75"/>
  <cols>
    <col min="1" max="1" width="11.28515625" style="11" customWidth="1"/>
    <col min="2" max="2" width="27.7109375" style="11" customWidth="1"/>
    <col min="3" max="3" width="11.85546875" style="11" customWidth="1"/>
    <col min="4" max="4" width="12.28515625" style="11" customWidth="1"/>
    <col min="5" max="5" width="10.5703125" style="11" customWidth="1"/>
    <col min="6" max="6" width="11.28515625" style="510" customWidth="1"/>
    <col min="7" max="7" width="9.140625" style="11"/>
    <col min="8" max="8" width="12.42578125" style="510" customWidth="1"/>
    <col min="9" max="12" width="28" style="745" customWidth="1"/>
    <col min="13" max="13" width="19.140625" style="745" customWidth="1"/>
    <col min="14" max="14" width="17.85546875" style="745" customWidth="1"/>
    <col min="15" max="15" width="9.140625" style="745"/>
    <col min="16" max="16384" width="9.140625" style="11"/>
  </cols>
  <sheetData>
    <row r="1" spans="1:8" ht="15.75">
      <c r="A1" s="503"/>
      <c r="B1" s="504" t="s">
        <v>1240</v>
      </c>
      <c r="C1" s="67" t="s">
        <v>1241</v>
      </c>
      <c r="D1" s="68"/>
      <c r="E1" s="102"/>
      <c r="F1" s="505"/>
      <c r="G1" s="40"/>
      <c r="H1" s="769"/>
    </row>
    <row r="2" spans="1:8" ht="15.75">
      <c r="A2" s="503"/>
      <c r="B2" s="504" t="s">
        <v>1242</v>
      </c>
      <c r="C2" s="67"/>
      <c r="D2" s="68">
        <v>6113079</v>
      </c>
      <c r="E2" s="102"/>
      <c r="F2" s="505"/>
      <c r="G2" s="40"/>
      <c r="H2" s="769"/>
    </row>
    <row r="3" spans="1:8" ht="15.75">
      <c r="A3" s="503"/>
      <c r="B3" s="504"/>
      <c r="C3" s="1520" t="s">
        <v>7834</v>
      </c>
      <c r="D3" s="1521"/>
      <c r="E3" s="102"/>
      <c r="F3" s="505"/>
      <c r="G3" s="40"/>
      <c r="H3" s="769"/>
    </row>
    <row r="4" spans="1:8" ht="15.75">
      <c r="A4" s="503"/>
      <c r="B4" s="504" t="s">
        <v>1709</v>
      </c>
      <c r="C4" s="69" t="s">
        <v>1234</v>
      </c>
      <c r="D4" s="70"/>
      <c r="E4" s="70"/>
      <c r="F4" s="507"/>
      <c r="G4" s="40"/>
      <c r="H4" s="769"/>
    </row>
    <row r="5" spans="1:8" ht="15.75">
      <c r="A5" s="41"/>
      <c r="B5" s="41"/>
      <c r="C5" s="41"/>
      <c r="D5" s="41"/>
      <c r="E5" s="41"/>
      <c r="F5" s="42"/>
      <c r="G5" s="40"/>
      <c r="H5" s="769"/>
    </row>
    <row r="6" spans="1:8">
      <c r="A6" s="1522" t="s">
        <v>4079</v>
      </c>
      <c r="B6" s="1523" t="s">
        <v>4080</v>
      </c>
      <c r="C6" s="1523" t="s">
        <v>1710</v>
      </c>
      <c r="D6" s="71" t="s">
        <v>1711</v>
      </c>
      <c r="E6" s="1525" t="s">
        <v>6754</v>
      </c>
      <c r="F6" s="1526"/>
      <c r="G6" s="1526"/>
      <c r="H6" s="1527"/>
    </row>
    <row r="7" spans="1:8">
      <c r="A7" s="1522"/>
      <c r="B7" s="1523"/>
      <c r="C7" s="1523"/>
      <c r="D7" s="72"/>
      <c r="E7" s="1524" t="s">
        <v>7835</v>
      </c>
      <c r="F7" s="1524"/>
      <c r="G7" s="1524" t="s">
        <v>7822</v>
      </c>
      <c r="H7" s="1524"/>
    </row>
    <row r="8" spans="1:8" ht="25.5">
      <c r="A8" s="1522"/>
      <c r="B8" s="1523"/>
      <c r="C8" s="1523"/>
      <c r="D8" s="72"/>
      <c r="E8" s="1363" t="s">
        <v>1712</v>
      </c>
      <c r="F8" s="74" t="s">
        <v>1713</v>
      </c>
      <c r="G8" s="1363" t="s">
        <v>1712</v>
      </c>
      <c r="H8" s="73" t="s">
        <v>1713</v>
      </c>
    </row>
    <row r="9" spans="1:8">
      <c r="A9" s="1517" t="s">
        <v>1714</v>
      </c>
      <c r="B9" s="1518"/>
      <c r="C9" s="1518"/>
      <c r="D9" s="1518"/>
      <c r="E9" s="1518"/>
      <c r="F9" s="1518"/>
      <c r="G9" s="1518"/>
      <c r="H9" s="1519"/>
    </row>
    <row r="10" spans="1:8" ht="15">
      <c r="A10" s="75">
        <v>540100</v>
      </c>
      <c r="B10" s="76" t="s">
        <v>1715</v>
      </c>
      <c r="C10" s="77" t="s">
        <v>1716</v>
      </c>
      <c r="D10" s="78">
        <v>11.2</v>
      </c>
      <c r="E10" s="79"/>
      <c r="F10" s="80">
        <f t="shared" ref="F10:F18" si="0">SUM(E10*D10)</f>
        <v>0</v>
      </c>
      <c r="G10" s="79"/>
      <c r="H10" s="80">
        <f t="shared" ref="H10:H16" si="1">SUM(G10*F10)</f>
        <v>0</v>
      </c>
    </row>
    <row r="11" spans="1:8" ht="35.1" customHeight="1">
      <c r="A11" s="75">
        <v>540101</v>
      </c>
      <c r="B11" s="76" t="s">
        <v>1717</v>
      </c>
      <c r="C11" s="77" t="s">
        <v>1716</v>
      </c>
      <c r="D11" s="78">
        <v>13.72</v>
      </c>
      <c r="E11" s="79"/>
      <c r="F11" s="80">
        <f t="shared" si="0"/>
        <v>0</v>
      </c>
      <c r="G11" s="79"/>
      <c r="H11" s="80">
        <f t="shared" si="1"/>
        <v>0</v>
      </c>
    </row>
    <row r="12" spans="1:8" ht="35.1" customHeight="1">
      <c r="A12" s="75">
        <v>540102</v>
      </c>
      <c r="B12" s="76" t="s">
        <v>1718</v>
      </c>
      <c r="C12" s="77" t="s">
        <v>1716</v>
      </c>
      <c r="D12" s="78">
        <v>17.190000000000001</v>
      </c>
      <c r="E12" s="79"/>
      <c r="F12" s="80">
        <f t="shared" si="0"/>
        <v>0</v>
      </c>
      <c r="G12" s="79"/>
      <c r="H12" s="80">
        <f t="shared" si="1"/>
        <v>0</v>
      </c>
    </row>
    <row r="13" spans="1:8" ht="35.1" customHeight="1">
      <c r="A13" s="75">
        <v>540103</v>
      </c>
      <c r="B13" s="76" t="s">
        <v>1719</v>
      </c>
      <c r="C13" s="77" t="s">
        <v>1716</v>
      </c>
      <c r="D13" s="78">
        <v>14.17</v>
      </c>
      <c r="E13" s="79"/>
      <c r="F13" s="80">
        <f t="shared" si="0"/>
        <v>0</v>
      </c>
      <c r="G13" s="79"/>
      <c r="H13" s="80">
        <f t="shared" si="1"/>
        <v>0</v>
      </c>
    </row>
    <row r="14" spans="1:8" ht="35.1" customHeight="1">
      <c r="A14" s="75">
        <v>540104</v>
      </c>
      <c r="B14" s="76" t="s">
        <v>1720</v>
      </c>
      <c r="C14" s="77" t="s">
        <v>1716</v>
      </c>
      <c r="D14" s="78">
        <v>11.46</v>
      </c>
      <c r="E14" s="79"/>
      <c r="F14" s="80">
        <f t="shared" si="0"/>
        <v>0</v>
      </c>
      <c r="G14" s="79"/>
      <c r="H14" s="80">
        <f t="shared" si="1"/>
        <v>0</v>
      </c>
    </row>
    <row r="15" spans="1:8" ht="35.1" customHeight="1">
      <c r="A15" s="75">
        <v>540105</v>
      </c>
      <c r="B15" s="76" t="s">
        <v>1721</v>
      </c>
      <c r="C15" s="77" t="s">
        <v>1716</v>
      </c>
      <c r="D15" s="78">
        <v>12.08</v>
      </c>
      <c r="E15" s="79"/>
      <c r="F15" s="80">
        <f t="shared" si="0"/>
        <v>0</v>
      </c>
      <c r="G15" s="79"/>
      <c r="H15" s="80">
        <f t="shared" si="1"/>
        <v>0</v>
      </c>
    </row>
    <row r="16" spans="1:8" ht="35.1" customHeight="1">
      <c r="A16" s="75">
        <v>560100</v>
      </c>
      <c r="B16" s="76" t="s">
        <v>1722</v>
      </c>
      <c r="C16" s="77" t="s">
        <v>1716</v>
      </c>
      <c r="D16" s="78">
        <v>11.2</v>
      </c>
      <c r="E16" s="79"/>
      <c r="F16" s="80">
        <f t="shared" si="0"/>
        <v>0</v>
      </c>
      <c r="G16" s="79"/>
      <c r="H16" s="80">
        <f t="shared" si="1"/>
        <v>0</v>
      </c>
    </row>
    <row r="17" spans="1:15" s="1161" customFormat="1" ht="35.1" customHeight="1">
      <c r="A17" s="1154">
        <v>2305601</v>
      </c>
      <c r="B17" s="1155" t="s">
        <v>282</v>
      </c>
      <c r="C17" s="1156" t="s">
        <v>1773</v>
      </c>
      <c r="D17" s="1157">
        <v>5889.37</v>
      </c>
      <c r="E17" s="1158">
        <v>43</v>
      </c>
      <c r="F17" s="1159">
        <f t="shared" si="0"/>
        <v>253242.91</v>
      </c>
      <c r="G17" s="1160">
        <v>43</v>
      </c>
      <c r="H17" s="1159">
        <f>SUM(G17*D17)</f>
        <v>253242.91</v>
      </c>
      <c r="I17" s="1375"/>
      <c r="J17" s="1375"/>
      <c r="K17" s="1375"/>
      <c r="L17" s="1375"/>
      <c r="M17" s="1375"/>
      <c r="N17" s="1375"/>
      <c r="O17" s="1375"/>
    </row>
    <row r="18" spans="1:15" ht="35.1" customHeight="1">
      <c r="A18" s="81">
        <v>2305602</v>
      </c>
      <c r="B18" s="82" t="s">
        <v>283</v>
      </c>
      <c r="C18" s="77" t="s">
        <v>1773</v>
      </c>
      <c r="D18" s="83">
        <v>7067.24</v>
      </c>
      <c r="E18" s="79">
        <v>1123</v>
      </c>
      <c r="F18" s="80">
        <f t="shared" si="0"/>
        <v>7936510.5199999996</v>
      </c>
      <c r="G18" s="84">
        <v>1093</v>
      </c>
      <c r="H18" s="80">
        <f>SUM(G18*D18)</f>
        <v>7724493.3199999994</v>
      </c>
      <c r="N18" s="1375"/>
    </row>
    <row r="19" spans="1:15" ht="35.1" customHeight="1">
      <c r="A19" s="75">
        <v>560101</v>
      </c>
      <c r="B19" s="76" t="s">
        <v>1723</v>
      </c>
      <c r="C19" s="77" t="s">
        <v>1716</v>
      </c>
      <c r="D19" s="78" t="s">
        <v>1724</v>
      </c>
      <c r="E19" s="79"/>
      <c r="F19" s="80">
        <v>0</v>
      </c>
      <c r="G19" s="79"/>
      <c r="H19" s="80"/>
      <c r="N19" s="1375"/>
    </row>
    <row r="20" spans="1:15" ht="35.1" customHeight="1">
      <c r="A20" s="75">
        <v>560200</v>
      </c>
      <c r="B20" s="76" t="s">
        <v>1725</v>
      </c>
      <c r="C20" s="77" t="s">
        <v>1716</v>
      </c>
      <c r="D20" s="78">
        <v>17.27</v>
      </c>
      <c r="E20" s="79"/>
      <c r="F20" s="80">
        <f t="shared" ref="F20:F25" si="2">SUM(E20*D20)</f>
        <v>0</v>
      </c>
      <c r="G20" s="79"/>
      <c r="H20" s="80">
        <f t="shared" ref="H20:H25" si="3">SUM(G20*D20)</f>
        <v>0</v>
      </c>
      <c r="N20" s="1375"/>
    </row>
    <row r="21" spans="1:15" ht="35.1" customHeight="1">
      <c r="A21" s="75">
        <v>560800</v>
      </c>
      <c r="B21" s="76" t="s">
        <v>1726</v>
      </c>
      <c r="C21" s="77" t="s">
        <v>1716</v>
      </c>
      <c r="D21" s="78">
        <v>18.78</v>
      </c>
      <c r="E21" s="79"/>
      <c r="F21" s="80">
        <f t="shared" si="2"/>
        <v>0</v>
      </c>
      <c r="G21" s="79"/>
      <c r="H21" s="80">
        <f t="shared" si="3"/>
        <v>0</v>
      </c>
      <c r="N21" s="1375"/>
    </row>
    <row r="22" spans="1:15" ht="35.1" customHeight="1">
      <c r="A22" s="75">
        <v>560300</v>
      </c>
      <c r="B22" s="76" t="s">
        <v>1727</v>
      </c>
      <c r="C22" s="77" t="s">
        <v>1716</v>
      </c>
      <c r="D22" s="78">
        <v>12.08</v>
      </c>
      <c r="E22" s="79"/>
      <c r="F22" s="80">
        <f t="shared" si="2"/>
        <v>0</v>
      </c>
      <c r="G22" s="79"/>
      <c r="H22" s="80">
        <f t="shared" si="3"/>
        <v>0</v>
      </c>
      <c r="N22" s="1375"/>
    </row>
    <row r="23" spans="1:15" ht="35.1" customHeight="1">
      <c r="A23" s="75">
        <v>560102</v>
      </c>
      <c r="B23" s="76" t="s">
        <v>1728</v>
      </c>
      <c r="C23" s="77" t="s">
        <v>1716</v>
      </c>
      <c r="D23" s="78">
        <v>19.89</v>
      </c>
      <c r="E23" s="79"/>
      <c r="F23" s="80">
        <f t="shared" si="2"/>
        <v>0</v>
      </c>
      <c r="G23" s="79"/>
      <c r="H23" s="80">
        <f t="shared" si="3"/>
        <v>0</v>
      </c>
      <c r="N23" s="1375"/>
    </row>
    <row r="24" spans="1:15" ht="35.1" customHeight="1">
      <c r="A24" s="75">
        <v>560301</v>
      </c>
      <c r="B24" s="76" t="s">
        <v>1771</v>
      </c>
      <c r="C24" s="77" t="s">
        <v>1716</v>
      </c>
      <c r="D24" s="78">
        <v>13.31</v>
      </c>
      <c r="E24" s="79"/>
      <c r="F24" s="80">
        <f t="shared" si="2"/>
        <v>0</v>
      </c>
      <c r="G24" s="79"/>
      <c r="H24" s="80">
        <f t="shared" si="3"/>
        <v>0</v>
      </c>
      <c r="N24" s="1375"/>
    </row>
    <row r="25" spans="1:15" ht="35.1" customHeight="1">
      <c r="A25" s="81">
        <v>2305101</v>
      </c>
      <c r="B25" s="82" t="s">
        <v>284</v>
      </c>
      <c r="C25" s="77" t="s">
        <v>1773</v>
      </c>
      <c r="D25" s="78">
        <v>3121.37</v>
      </c>
      <c r="E25" s="79">
        <v>44</v>
      </c>
      <c r="F25" s="80">
        <f t="shared" si="2"/>
        <v>137340.28</v>
      </c>
      <c r="G25" s="668">
        <v>41</v>
      </c>
      <c r="H25" s="80">
        <f t="shared" si="3"/>
        <v>127976.17</v>
      </c>
      <c r="N25" s="1375"/>
    </row>
    <row r="26" spans="1:15" ht="35.1" customHeight="1">
      <c r="A26" s="75">
        <v>510110</v>
      </c>
      <c r="B26" s="76" t="s">
        <v>1772</v>
      </c>
      <c r="C26" s="77" t="s">
        <v>1773</v>
      </c>
      <c r="D26" s="78" t="s">
        <v>1774</v>
      </c>
      <c r="E26" s="79"/>
      <c r="F26" s="80">
        <v>0</v>
      </c>
      <c r="G26" s="79"/>
      <c r="H26" s="80"/>
      <c r="N26" s="1375"/>
    </row>
    <row r="27" spans="1:15" ht="35.1" customHeight="1">
      <c r="A27" s="75">
        <v>510200</v>
      </c>
      <c r="B27" s="76" t="s">
        <v>1775</v>
      </c>
      <c r="C27" s="77" t="s">
        <v>1716</v>
      </c>
      <c r="D27" s="78" t="s">
        <v>1776</v>
      </c>
      <c r="E27" s="79"/>
      <c r="F27" s="80">
        <v>0</v>
      </c>
      <c r="G27" s="79"/>
      <c r="H27" s="80"/>
      <c r="N27" s="1375"/>
    </row>
    <row r="28" spans="1:15" ht="35.1" customHeight="1">
      <c r="A28" s="75">
        <v>510299</v>
      </c>
      <c r="B28" s="76" t="s">
        <v>1777</v>
      </c>
      <c r="C28" s="77" t="s">
        <v>1716</v>
      </c>
      <c r="D28" s="78" t="s">
        <v>1778</v>
      </c>
      <c r="E28" s="79"/>
      <c r="F28" s="80">
        <v>0</v>
      </c>
      <c r="G28" s="79"/>
      <c r="H28" s="80"/>
      <c r="N28" s="1375"/>
    </row>
    <row r="29" spans="1:15" ht="35.1" customHeight="1">
      <c r="A29" s="75">
        <v>510500</v>
      </c>
      <c r="B29" s="76" t="s">
        <v>1779</v>
      </c>
      <c r="C29" s="77" t="s">
        <v>1773</v>
      </c>
      <c r="D29" s="78" t="s">
        <v>1780</v>
      </c>
      <c r="E29" s="79"/>
      <c r="F29" s="80">
        <v>0</v>
      </c>
      <c r="G29" s="79"/>
      <c r="H29" s="80"/>
      <c r="N29" s="1375"/>
    </row>
    <row r="30" spans="1:15" s="509" customFormat="1" ht="35.1" customHeight="1">
      <c r="A30" s="81">
        <v>2305201</v>
      </c>
      <c r="B30" s="82" t="s">
        <v>285</v>
      </c>
      <c r="C30" s="77" t="s">
        <v>1773</v>
      </c>
      <c r="D30" s="83">
        <v>3710.3</v>
      </c>
      <c r="E30" s="79">
        <v>842</v>
      </c>
      <c r="F30" s="80">
        <f t="shared" ref="F30:F36" si="4">SUM(E30*D30)</f>
        <v>3124072.6</v>
      </c>
      <c r="G30" s="84">
        <v>812</v>
      </c>
      <c r="H30" s="80">
        <f t="shared" ref="H30:H36" si="5">SUM(G30*D30)</f>
        <v>3012763.6</v>
      </c>
      <c r="I30" s="1376"/>
      <c r="J30" s="1376"/>
      <c r="K30" s="1376"/>
      <c r="L30" s="1376"/>
      <c r="M30" s="745"/>
      <c r="N30" s="1375"/>
      <c r="O30" s="1376"/>
    </row>
    <row r="31" spans="1:15" ht="35.1" customHeight="1">
      <c r="A31" s="75">
        <v>520100</v>
      </c>
      <c r="B31" s="76" t="s">
        <v>1781</v>
      </c>
      <c r="C31" s="77" t="s">
        <v>1716</v>
      </c>
      <c r="D31" s="78">
        <v>10.66</v>
      </c>
      <c r="E31" s="79"/>
      <c r="F31" s="80">
        <f t="shared" si="4"/>
        <v>0</v>
      </c>
      <c r="G31" s="79"/>
      <c r="H31" s="80">
        <f t="shared" si="5"/>
        <v>0</v>
      </c>
      <c r="N31" s="1375"/>
    </row>
    <row r="32" spans="1:15" ht="35.1" customHeight="1">
      <c r="A32" s="75">
        <v>520101</v>
      </c>
      <c r="B32" s="76" t="s">
        <v>1782</v>
      </c>
      <c r="C32" s="77" t="s">
        <v>1716</v>
      </c>
      <c r="D32" s="78">
        <v>20.02</v>
      </c>
      <c r="E32" s="79"/>
      <c r="F32" s="80">
        <f t="shared" si="4"/>
        <v>0</v>
      </c>
      <c r="G32" s="79"/>
      <c r="H32" s="80">
        <f t="shared" si="5"/>
        <v>0</v>
      </c>
      <c r="N32" s="1375"/>
    </row>
    <row r="33" spans="1:15" s="509" customFormat="1" ht="35.1" customHeight="1">
      <c r="A33" s="81">
        <v>2305203</v>
      </c>
      <c r="B33" s="82" t="s">
        <v>1783</v>
      </c>
      <c r="C33" s="77" t="s">
        <v>1716</v>
      </c>
      <c r="D33" s="78">
        <v>1177.8699999999999</v>
      </c>
      <c r="E33" s="79">
        <v>14</v>
      </c>
      <c r="F33" s="80">
        <f t="shared" si="4"/>
        <v>16490.18</v>
      </c>
      <c r="G33" s="84">
        <v>13</v>
      </c>
      <c r="H33" s="80">
        <f t="shared" si="5"/>
        <v>15312.309999999998</v>
      </c>
      <c r="I33" s="1376"/>
      <c r="J33" s="1376"/>
      <c r="K33" s="1376"/>
      <c r="L33" s="1376"/>
      <c r="M33" s="1376"/>
      <c r="N33" s="1375"/>
      <c r="O33" s="1376"/>
    </row>
    <row r="34" spans="1:15" ht="35.1" customHeight="1">
      <c r="A34" s="75">
        <v>521000</v>
      </c>
      <c r="B34" s="76" t="s">
        <v>1784</v>
      </c>
      <c r="C34" s="77" t="s">
        <v>1773</v>
      </c>
      <c r="D34" s="83">
        <v>2950.57</v>
      </c>
      <c r="E34" s="79"/>
      <c r="F34" s="80">
        <f t="shared" si="4"/>
        <v>0</v>
      </c>
      <c r="G34" s="79"/>
      <c r="H34" s="80">
        <f t="shared" si="5"/>
        <v>0</v>
      </c>
      <c r="N34" s="1375"/>
    </row>
    <row r="35" spans="1:15" s="509" customFormat="1" ht="35.1" customHeight="1">
      <c r="A35" s="81">
        <v>2305202</v>
      </c>
      <c r="B35" s="82" t="s">
        <v>1784</v>
      </c>
      <c r="C35" s="77" t="s">
        <v>1773</v>
      </c>
      <c r="D35" s="83">
        <v>2179.0700000000002</v>
      </c>
      <c r="E35" s="79"/>
      <c r="F35" s="80">
        <f t="shared" si="4"/>
        <v>0</v>
      </c>
      <c r="G35" s="84"/>
      <c r="H35" s="80">
        <f t="shared" si="5"/>
        <v>0</v>
      </c>
      <c r="I35" s="1376"/>
      <c r="J35" s="1376"/>
      <c r="K35" s="1376"/>
      <c r="L35" s="1376"/>
      <c r="M35" s="1376"/>
      <c r="N35" s="1375"/>
      <c r="O35" s="1376"/>
    </row>
    <row r="36" spans="1:15" ht="35.1" customHeight="1">
      <c r="A36" s="75">
        <v>510000</v>
      </c>
      <c r="B36" s="76" t="s">
        <v>1785</v>
      </c>
      <c r="C36" s="77" t="s">
        <v>1773</v>
      </c>
      <c r="D36" s="83">
        <v>7928.48</v>
      </c>
      <c r="E36" s="79"/>
      <c r="F36" s="80">
        <f t="shared" si="4"/>
        <v>0</v>
      </c>
      <c r="G36" s="79"/>
      <c r="H36" s="80">
        <f t="shared" si="5"/>
        <v>0</v>
      </c>
      <c r="N36" s="1375"/>
    </row>
    <row r="37" spans="1:15" ht="35.1" customHeight="1">
      <c r="A37" s="75">
        <v>570100</v>
      </c>
      <c r="B37" s="76" t="s">
        <v>1786</v>
      </c>
      <c r="C37" s="77" t="s">
        <v>1773</v>
      </c>
      <c r="D37" s="78" t="s">
        <v>1787</v>
      </c>
      <c r="E37" s="79"/>
      <c r="F37" s="80">
        <v>0</v>
      </c>
      <c r="G37" s="79"/>
      <c r="H37" s="80"/>
      <c r="N37" s="1375"/>
    </row>
    <row r="38" spans="1:15" ht="35.1" customHeight="1">
      <c r="A38" s="75">
        <v>580100</v>
      </c>
      <c r="B38" s="76" t="s">
        <v>1788</v>
      </c>
      <c r="C38" s="77" t="s">
        <v>1716</v>
      </c>
      <c r="D38" s="78">
        <v>13.31</v>
      </c>
      <c r="E38" s="79"/>
      <c r="F38" s="80">
        <f>SUM(E38*D38)</f>
        <v>0</v>
      </c>
      <c r="G38" s="79"/>
      <c r="H38" s="80">
        <f>SUM(G38*D38)</f>
        <v>0</v>
      </c>
      <c r="N38" s="1375"/>
    </row>
    <row r="39" spans="1:15" ht="35.1" customHeight="1">
      <c r="A39" s="75">
        <v>580101</v>
      </c>
      <c r="B39" s="76" t="s">
        <v>1789</v>
      </c>
      <c r="C39" s="77" t="s">
        <v>1716</v>
      </c>
      <c r="D39" s="78">
        <v>10.23</v>
      </c>
      <c r="E39" s="79"/>
      <c r="F39" s="80">
        <f>SUM(E39*D39)</f>
        <v>0</v>
      </c>
      <c r="G39" s="79"/>
      <c r="H39" s="80">
        <f>SUM(G39*D39)</f>
        <v>0</v>
      </c>
      <c r="N39" s="1375"/>
    </row>
    <row r="40" spans="1:15" ht="35.1" customHeight="1">
      <c r="A40" s="75">
        <v>580102</v>
      </c>
      <c r="B40" s="76" t="s">
        <v>1790</v>
      </c>
      <c r="C40" s="77" t="s">
        <v>1716</v>
      </c>
      <c r="D40" s="78">
        <v>12.99</v>
      </c>
      <c r="E40" s="79"/>
      <c r="F40" s="80">
        <f>SUM(E40*D40)</f>
        <v>0</v>
      </c>
      <c r="G40" s="79"/>
      <c r="H40" s="80">
        <f>SUM(G40*D40)</f>
        <v>0</v>
      </c>
      <c r="N40" s="1375"/>
    </row>
    <row r="41" spans="1:15" ht="35.1" customHeight="1">
      <c r="A41" s="75">
        <v>590100</v>
      </c>
      <c r="B41" s="76" t="s">
        <v>1791</v>
      </c>
      <c r="C41" s="77" t="s">
        <v>1716</v>
      </c>
      <c r="D41" s="78">
        <v>26.6</v>
      </c>
      <c r="E41" s="79"/>
      <c r="F41" s="80">
        <f>SUM(E41*D41)</f>
        <v>0</v>
      </c>
      <c r="G41" s="79"/>
      <c r="H41" s="80">
        <f>SUM(G41*D41)</f>
        <v>0</v>
      </c>
      <c r="N41" s="1375"/>
    </row>
    <row r="42" spans="1:15" ht="15.75">
      <c r="A42" s="44"/>
      <c r="B42" s="44"/>
      <c r="C42" s="44"/>
      <c r="D42" s="66" t="s">
        <v>1713</v>
      </c>
      <c r="F42" s="669">
        <f>SUM(F17:F41)</f>
        <v>11467656.49</v>
      </c>
      <c r="G42" s="506"/>
      <c r="H42" s="770">
        <f>SUM(H10:H41)</f>
        <v>11133788.310000001</v>
      </c>
    </row>
    <row r="43" spans="1:15" ht="15">
      <c r="A43" s="44"/>
      <c r="B43" s="44"/>
      <c r="C43" s="44"/>
      <c r="D43" s="44"/>
      <c r="E43" s="44"/>
      <c r="F43" s="43"/>
      <c r="G43" s="506"/>
      <c r="H43" s="508"/>
    </row>
    <row r="44" spans="1:15" ht="15">
      <c r="A44" s="44"/>
      <c r="B44" s="45"/>
      <c r="C44" s="44"/>
      <c r="D44" s="44"/>
      <c r="E44" s="44"/>
      <c r="F44" s="511"/>
      <c r="G44" s="506"/>
      <c r="H44" s="508"/>
    </row>
    <row r="45" spans="1:15" ht="15">
      <c r="A45" s="506"/>
      <c r="B45" s="506"/>
      <c r="C45" s="506"/>
      <c r="D45" s="506"/>
      <c r="E45" s="506"/>
      <c r="F45" s="506"/>
      <c r="G45" s="506"/>
      <c r="H45" s="508"/>
    </row>
    <row r="46" spans="1:15" ht="15">
      <c r="A46" s="506"/>
      <c r="B46" s="506"/>
      <c r="C46" s="506"/>
      <c r="D46" s="506"/>
      <c r="E46" s="506"/>
      <c r="F46" s="506"/>
      <c r="G46" s="506"/>
      <c r="H46" s="508"/>
    </row>
    <row r="47" spans="1:15" ht="15">
      <c r="A47" s="506"/>
      <c r="B47" s="506"/>
      <c r="C47" s="506"/>
      <c r="D47" s="506"/>
      <c r="E47" s="506"/>
      <c r="F47" s="506"/>
      <c r="G47" s="506"/>
      <c r="H47" s="508"/>
    </row>
    <row r="48" spans="1:15" ht="15">
      <c r="A48" s="506"/>
      <c r="B48" s="506"/>
      <c r="C48" s="506"/>
      <c r="D48" s="506"/>
      <c r="E48" s="506"/>
      <c r="F48" s="506"/>
      <c r="G48" s="506"/>
      <c r="H48" s="508"/>
    </row>
    <row r="49" spans="1:8" ht="15">
      <c r="A49" s="506"/>
      <c r="B49" s="506"/>
      <c r="C49" s="506"/>
      <c r="D49" s="506"/>
      <c r="E49" s="506"/>
      <c r="F49" s="506"/>
      <c r="G49" s="506"/>
      <c r="H49" s="508"/>
    </row>
    <row r="50" spans="1:8" ht="15">
      <c r="A50" s="506"/>
      <c r="B50" s="506"/>
      <c r="C50" s="506"/>
      <c r="D50" s="506"/>
      <c r="E50" s="506"/>
      <c r="F50" s="506"/>
      <c r="G50" s="506"/>
      <c r="H50" s="508"/>
    </row>
    <row r="51" spans="1:8" ht="15">
      <c r="A51" s="506"/>
      <c r="B51" s="506"/>
      <c r="C51" s="506"/>
      <c r="D51" s="506"/>
      <c r="E51" s="506"/>
      <c r="F51" s="506"/>
      <c r="G51" s="506"/>
      <c r="H51" s="508"/>
    </row>
    <row r="52" spans="1:8" ht="15">
      <c r="A52" s="506"/>
      <c r="B52" s="506"/>
      <c r="C52" s="506"/>
      <c r="D52" s="506"/>
      <c r="E52" s="506"/>
      <c r="F52" s="506"/>
      <c r="G52" s="506"/>
      <c r="H52" s="508"/>
    </row>
    <row r="53" spans="1:8" ht="15">
      <c r="A53" s="506"/>
      <c r="B53" s="506"/>
      <c r="C53" s="506"/>
      <c r="D53" s="506"/>
      <c r="E53" s="506"/>
      <c r="F53" s="506"/>
      <c r="G53" s="506"/>
      <c r="H53" s="508"/>
    </row>
    <row r="54" spans="1:8" ht="15">
      <c r="A54" s="506"/>
      <c r="B54" s="506"/>
      <c r="C54" s="506"/>
      <c r="D54" s="506"/>
      <c r="E54" s="506"/>
      <c r="F54" s="506"/>
      <c r="G54" s="506"/>
      <c r="H54" s="508"/>
    </row>
    <row r="55" spans="1:8" ht="15">
      <c r="A55" s="506"/>
      <c r="B55" s="506"/>
      <c r="C55" s="506"/>
      <c r="D55" s="506"/>
      <c r="E55" s="506"/>
      <c r="F55" s="506"/>
      <c r="G55" s="506"/>
      <c r="H55" s="508"/>
    </row>
  </sheetData>
  <mergeCells count="8">
    <mergeCell ref="A9:H9"/>
    <mergeCell ref="C3:D3"/>
    <mergeCell ref="A6:A8"/>
    <mergeCell ref="B6:B8"/>
    <mergeCell ref="C6:C8"/>
    <mergeCell ref="E7:F7"/>
    <mergeCell ref="G7:H7"/>
    <mergeCell ref="E6:H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C42"/>
  <sheetViews>
    <sheetView zoomScaleSheetLayoutView="100" workbookViewId="0">
      <selection activeCell="V10" sqref="V10"/>
    </sheetView>
  </sheetViews>
  <sheetFormatPr defaultRowHeight="12.75"/>
  <cols>
    <col min="1" max="1" width="9.85546875" customWidth="1"/>
    <col min="2" max="2" width="27.28515625" customWidth="1"/>
    <col min="3" max="3" width="7.140625" customWidth="1"/>
    <col min="4" max="4" width="5.5703125" customWidth="1"/>
    <col min="5" max="5" width="5.140625" customWidth="1"/>
    <col min="6" max="6" width="6.5703125" customWidth="1"/>
    <col min="7" max="7" width="4.28515625" customWidth="1"/>
    <col min="8" max="8" width="3.85546875" customWidth="1"/>
    <col min="9" max="9" width="4.28515625" customWidth="1"/>
    <col min="10" max="10" width="3.42578125" customWidth="1"/>
    <col min="11" max="11" width="8.42578125" customWidth="1"/>
    <col min="12" max="12" width="6.28515625" customWidth="1"/>
    <col min="13" max="13" width="5.28515625" customWidth="1"/>
    <col min="14" max="14" width="5.5703125" customWidth="1"/>
    <col min="15" max="15" width="7.7109375" customWidth="1"/>
    <col min="16" max="16" width="7.140625" customWidth="1"/>
    <col min="17" max="17" width="6.28515625" bestFit="1" customWidth="1"/>
    <col min="18" max="18" width="5.7109375" customWidth="1"/>
    <col min="19" max="19" width="18.140625" customWidth="1"/>
    <col min="20" max="20" width="7.42578125" customWidth="1"/>
    <col min="21" max="22" width="9.140625" style="1096"/>
    <col min="23" max="23" width="19.42578125" style="1096" customWidth="1"/>
    <col min="24" max="24" width="17.140625" style="1096" customWidth="1"/>
    <col min="25" max="25" width="13.42578125" style="1096" customWidth="1"/>
    <col min="26" max="26" width="9.140625" style="1096"/>
    <col min="27" max="27" width="13" style="1096" customWidth="1"/>
    <col min="28" max="29" width="9.140625" style="1096"/>
  </cols>
  <sheetData>
    <row r="1" spans="1:20" ht="14.25">
      <c r="A1" s="657"/>
      <c r="B1" s="658" t="s">
        <v>1240</v>
      </c>
      <c r="C1" s="659" t="s">
        <v>4076</v>
      </c>
      <c r="D1" s="660"/>
      <c r="E1" s="660"/>
      <c r="F1" s="661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62"/>
      <c r="T1" s="671"/>
    </row>
    <row r="2" spans="1:20" ht="14.25">
      <c r="A2" s="657"/>
      <c r="B2" s="658"/>
      <c r="C2" s="1530" t="s">
        <v>7788</v>
      </c>
      <c r="D2" s="1531"/>
      <c r="E2" s="660"/>
      <c r="F2" s="661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62"/>
      <c r="T2" s="671"/>
    </row>
    <row r="3" spans="1:20" ht="14.25">
      <c r="A3" s="657"/>
      <c r="B3" s="658" t="s">
        <v>1792</v>
      </c>
      <c r="C3" s="663" t="s">
        <v>1233</v>
      </c>
      <c r="D3" s="664"/>
      <c r="E3" s="664"/>
      <c r="F3" s="665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66"/>
      <c r="T3" s="671"/>
    </row>
    <row r="4" spans="1:20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67"/>
      <c r="T4" s="673"/>
    </row>
    <row r="5" spans="1:20" ht="22.5">
      <c r="A5" s="1532" t="s">
        <v>4079</v>
      </c>
      <c r="B5" s="1532" t="s">
        <v>1793</v>
      </c>
      <c r="C5" s="1534" t="s">
        <v>1794</v>
      </c>
      <c r="D5" s="1535"/>
      <c r="E5" s="1535"/>
      <c r="F5" s="1535"/>
      <c r="G5" s="1535"/>
      <c r="H5" s="1535"/>
      <c r="I5" s="1535"/>
      <c r="J5" s="1535"/>
      <c r="K5" s="1534" t="s">
        <v>1795</v>
      </c>
      <c r="L5" s="1535"/>
      <c r="M5" s="1535"/>
      <c r="N5" s="1535"/>
      <c r="O5" s="1535"/>
      <c r="P5" s="1535"/>
      <c r="Q5" s="1535"/>
      <c r="R5" s="1535"/>
      <c r="S5" s="1536" t="s">
        <v>4937</v>
      </c>
      <c r="T5" s="909" t="s">
        <v>1796</v>
      </c>
    </row>
    <row r="6" spans="1:20" ht="12.75" customHeight="1" thickBot="1">
      <c r="A6" s="1533"/>
      <c r="B6" s="1533"/>
      <c r="C6" s="1539" t="s">
        <v>7601</v>
      </c>
      <c r="D6" s="1540"/>
      <c r="E6" s="1540"/>
      <c r="F6" s="1541"/>
      <c r="G6" s="1539" t="s">
        <v>7787</v>
      </c>
      <c r="H6" s="1540"/>
      <c r="I6" s="1540"/>
      <c r="J6" s="1541"/>
      <c r="K6" s="1539" t="s">
        <v>7601</v>
      </c>
      <c r="L6" s="1540"/>
      <c r="M6" s="1540"/>
      <c r="N6" s="1541"/>
      <c r="O6" s="1539" t="s">
        <v>7787</v>
      </c>
      <c r="P6" s="1540"/>
      <c r="Q6" s="1540"/>
      <c r="R6" s="1541"/>
      <c r="S6" s="1537"/>
      <c r="T6" s="910"/>
    </row>
    <row r="7" spans="1:20" ht="27" customHeight="1" thickTop="1" thickBot="1">
      <c r="A7" s="1374"/>
      <c r="B7" s="674"/>
      <c r="C7" s="675" t="s">
        <v>2777</v>
      </c>
      <c r="D7" s="675" t="s">
        <v>1797</v>
      </c>
      <c r="E7" s="675" t="s">
        <v>1798</v>
      </c>
      <c r="F7" s="675" t="s">
        <v>1799</v>
      </c>
      <c r="G7" s="675" t="s">
        <v>2777</v>
      </c>
      <c r="H7" s="675" t="s">
        <v>1797</v>
      </c>
      <c r="I7" s="675" t="s">
        <v>1798</v>
      </c>
      <c r="J7" s="675" t="s">
        <v>1799</v>
      </c>
      <c r="K7" s="675" t="s">
        <v>2777</v>
      </c>
      <c r="L7" s="675" t="s">
        <v>1797</v>
      </c>
      <c r="M7" s="675" t="s">
        <v>1798</v>
      </c>
      <c r="N7" s="676" t="s">
        <v>1799</v>
      </c>
      <c r="O7" s="675" t="s">
        <v>2777</v>
      </c>
      <c r="P7" s="675" t="s">
        <v>1797</v>
      </c>
      <c r="Q7" s="675" t="s">
        <v>1798</v>
      </c>
      <c r="R7" s="830" t="s">
        <v>1799</v>
      </c>
      <c r="S7" s="1538"/>
      <c r="T7" s="911"/>
    </row>
    <row r="8" spans="1:20" ht="19.5" thickTop="1">
      <c r="A8" s="677" t="s">
        <v>1800</v>
      </c>
      <c r="B8" s="678"/>
      <c r="C8" s="831">
        <f t="shared" ref="C8:R8" si="0">C9+C10+C11</f>
        <v>42</v>
      </c>
      <c r="D8" s="831">
        <f t="shared" si="0"/>
        <v>39</v>
      </c>
      <c r="E8" s="831">
        <f t="shared" si="0"/>
        <v>2</v>
      </c>
      <c r="F8" s="831">
        <f t="shared" si="0"/>
        <v>1</v>
      </c>
      <c r="G8" s="831">
        <f t="shared" si="0"/>
        <v>42</v>
      </c>
      <c r="H8" s="831">
        <f t="shared" si="0"/>
        <v>39</v>
      </c>
      <c r="I8" s="831">
        <f t="shared" si="0"/>
        <v>2</v>
      </c>
      <c r="J8" s="831">
        <f t="shared" si="0"/>
        <v>1</v>
      </c>
      <c r="K8" s="831">
        <f t="shared" si="0"/>
        <v>6005</v>
      </c>
      <c r="L8" s="831">
        <f t="shared" si="0"/>
        <v>5806</v>
      </c>
      <c r="M8" s="831">
        <f t="shared" si="0"/>
        <v>146</v>
      </c>
      <c r="N8" s="832">
        <f t="shared" si="0"/>
        <v>53</v>
      </c>
      <c r="O8" s="831">
        <f t="shared" si="0"/>
        <v>6005</v>
      </c>
      <c r="P8" s="831">
        <f t="shared" si="0"/>
        <v>5806</v>
      </c>
      <c r="Q8" s="831">
        <f t="shared" si="0"/>
        <v>146</v>
      </c>
      <c r="R8" s="832">
        <f t="shared" si="0"/>
        <v>53</v>
      </c>
      <c r="S8" s="1087">
        <v>25744000</v>
      </c>
      <c r="T8" s="679">
        <v>16</v>
      </c>
    </row>
    <row r="9" spans="1:20" ht="21" customHeight="1">
      <c r="A9" s="680" t="s">
        <v>2431</v>
      </c>
      <c r="B9" s="680" t="s">
        <v>1801</v>
      </c>
      <c r="C9" s="706">
        <f>D9+E9+F9</f>
        <v>4</v>
      </c>
      <c r="D9" s="833">
        <v>4</v>
      </c>
      <c r="E9" s="833">
        <v>0</v>
      </c>
      <c r="F9" s="833">
        <v>0</v>
      </c>
      <c r="G9" s="706">
        <f>H9+I9+J9</f>
        <v>4</v>
      </c>
      <c r="H9" s="833">
        <v>4</v>
      </c>
      <c r="I9" s="833">
        <v>0</v>
      </c>
      <c r="J9" s="833">
        <v>0</v>
      </c>
      <c r="K9" s="706">
        <f>L9+M9+N9</f>
        <v>619</v>
      </c>
      <c r="L9" s="834">
        <v>619</v>
      </c>
      <c r="M9" s="834">
        <v>0</v>
      </c>
      <c r="N9" s="834">
        <v>0</v>
      </c>
      <c r="O9" s="706">
        <f>P9+Q9+R9</f>
        <v>619</v>
      </c>
      <c r="P9" s="834">
        <v>619</v>
      </c>
      <c r="Q9" s="834">
        <v>0</v>
      </c>
      <c r="R9" s="834">
        <v>0</v>
      </c>
      <c r="S9" s="1088">
        <v>2653711.2400000002</v>
      </c>
      <c r="T9" s="682">
        <v>3</v>
      </c>
    </row>
    <row r="10" spans="1:20" ht="25.5">
      <c r="A10" s="680" t="s">
        <v>2431</v>
      </c>
      <c r="B10" s="680" t="s">
        <v>375</v>
      </c>
      <c r="C10" s="706">
        <f>D10+E10+F10</f>
        <v>32</v>
      </c>
      <c r="D10" s="833">
        <v>29</v>
      </c>
      <c r="E10" s="833">
        <v>2</v>
      </c>
      <c r="F10" s="833">
        <v>1</v>
      </c>
      <c r="G10" s="706">
        <f>H10+I10+J10</f>
        <v>32</v>
      </c>
      <c r="H10" s="833">
        <v>29</v>
      </c>
      <c r="I10" s="833">
        <v>2</v>
      </c>
      <c r="J10" s="833">
        <v>1</v>
      </c>
      <c r="K10" s="706">
        <f>L10+M10+N10</f>
        <v>4564</v>
      </c>
      <c r="L10" s="834">
        <v>4365</v>
      </c>
      <c r="M10" s="834">
        <v>146</v>
      </c>
      <c r="N10" s="834">
        <v>53</v>
      </c>
      <c r="O10" s="706">
        <f>P10+Q10+R10</f>
        <v>4564</v>
      </c>
      <c r="P10" s="834">
        <v>4365</v>
      </c>
      <c r="Q10" s="834">
        <v>146</v>
      </c>
      <c r="R10" s="834">
        <v>53</v>
      </c>
      <c r="S10" s="1089">
        <v>19566301</v>
      </c>
      <c r="T10" s="682">
        <v>10</v>
      </c>
    </row>
    <row r="11" spans="1:20" ht="15">
      <c r="A11" s="680" t="s">
        <v>2433</v>
      </c>
      <c r="B11" s="680" t="s">
        <v>376</v>
      </c>
      <c r="C11" s="706">
        <f>D11+E11+F11</f>
        <v>6</v>
      </c>
      <c r="D11" s="833">
        <v>6</v>
      </c>
      <c r="E11" s="833">
        <v>0</v>
      </c>
      <c r="F11" s="833">
        <v>0</v>
      </c>
      <c r="G11" s="706">
        <f>H11+I11+J11</f>
        <v>6</v>
      </c>
      <c r="H11" s="833">
        <v>6</v>
      </c>
      <c r="I11" s="833">
        <v>0</v>
      </c>
      <c r="J11" s="833">
        <v>0</v>
      </c>
      <c r="K11" s="706">
        <f>L11+M11+N11</f>
        <v>822</v>
      </c>
      <c r="L11" s="834">
        <v>822</v>
      </c>
      <c r="M11" s="834">
        <v>0</v>
      </c>
      <c r="N11" s="834">
        <v>0</v>
      </c>
      <c r="O11" s="706">
        <f>P11+Q11+R11</f>
        <v>822</v>
      </c>
      <c r="P11" s="834">
        <v>822</v>
      </c>
      <c r="Q11" s="834">
        <v>0</v>
      </c>
      <c r="R11" s="834">
        <v>0</v>
      </c>
      <c r="S11" s="1088">
        <v>3523987.98</v>
      </c>
      <c r="T11" s="682">
        <v>3</v>
      </c>
    </row>
    <row r="12" spans="1:20" ht="14.25">
      <c r="A12" s="683" t="s">
        <v>377</v>
      </c>
      <c r="B12" s="684"/>
      <c r="C12" s="706">
        <f t="shared" ref="C12:R12" si="1">C13+C14+C15</f>
        <v>3</v>
      </c>
      <c r="D12" s="706">
        <f t="shared" si="1"/>
        <v>3</v>
      </c>
      <c r="E12" s="706">
        <f t="shared" si="1"/>
        <v>0</v>
      </c>
      <c r="F12" s="706">
        <f t="shared" si="1"/>
        <v>0</v>
      </c>
      <c r="G12" s="706">
        <f t="shared" si="1"/>
        <v>3</v>
      </c>
      <c r="H12" s="706">
        <f t="shared" si="1"/>
        <v>3</v>
      </c>
      <c r="I12" s="706">
        <f t="shared" si="1"/>
        <v>0</v>
      </c>
      <c r="J12" s="706">
        <f t="shared" si="1"/>
        <v>0</v>
      </c>
      <c r="K12" s="706">
        <f t="shared" si="1"/>
        <v>4649</v>
      </c>
      <c r="L12" s="706">
        <f t="shared" si="1"/>
        <v>4649</v>
      </c>
      <c r="M12" s="706">
        <f t="shared" si="1"/>
        <v>0</v>
      </c>
      <c r="N12" s="706">
        <f t="shared" si="1"/>
        <v>0</v>
      </c>
      <c r="O12" s="706">
        <f t="shared" si="1"/>
        <v>4649</v>
      </c>
      <c r="P12" s="706">
        <f t="shared" si="1"/>
        <v>4649</v>
      </c>
      <c r="Q12" s="706">
        <f t="shared" si="1"/>
        <v>0</v>
      </c>
      <c r="R12" s="706">
        <f t="shared" si="1"/>
        <v>0</v>
      </c>
      <c r="S12" s="1090"/>
      <c r="T12" s="686"/>
    </row>
    <row r="13" spans="1:20" ht="17.25" customHeight="1">
      <c r="A13" s="680" t="s">
        <v>378</v>
      </c>
      <c r="B13" s="680" t="s">
        <v>4938</v>
      </c>
      <c r="C13" s="706">
        <f>D13+E13+F13</f>
        <v>3</v>
      </c>
      <c r="D13" s="693">
        <v>3</v>
      </c>
      <c r="E13" s="693">
        <v>0</v>
      </c>
      <c r="F13" s="693">
        <v>0</v>
      </c>
      <c r="G13" s="706">
        <f>H13+I13+J13</f>
        <v>3</v>
      </c>
      <c r="H13" s="693">
        <v>3</v>
      </c>
      <c r="I13" s="693">
        <v>0</v>
      </c>
      <c r="J13" s="693">
        <v>0</v>
      </c>
      <c r="K13" s="706">
        <f>L13+M13+N13</f>
        <v>4649</v>
      </c>
      <c r="L13" s="689">
        <v>4649</v>
      </c>
      <c r="M13" s="689">
        <v>0</v>
      </c>
      <c r="N13" s="689">
        <v>0</v>
      </c>
      <c r="O13" s="706">
        <f>P13+Q13+R13</f>
        <v>4649</v>
      </c>
      <c r="P13" s="689">
        <v>4649</v>
      </c>
      <c r="Q13" s="689">
        <v>0</v>
      </c>
      <c r="R13" s="689">
        <v>0</v>
      </c>
      <c r="S13" s="1091"/>
      <c r="T13" s="687"/>
    </row>
    <row r="14" spans="1:20" ht="31.5" customHeight="1">
      <c r="A14" s="680" t="s">
        <v>378</v>
      </c>
      <c r="B14" s="680" t="s">
        <v>4939</v>
      </c>
      <c r="C14" s="706">
        <f>D14+E14+F14</f>
        <v>0</v>
      </c>
      <c r="D14" s="693">
        <v>0</v>
      </c>
      <c r="E14" s="693">
        <v>0</v>
      </c>
      <c r="F14" s="693">
        <v>0</v>
      </c>
      <c r="G14" s="706">
        <f>H14+I14+J14</f>
        <v>0</v>
      </c>
      <c r="H14" s="693">
        <v>0</v>
      </c>
      <c r="I14" s="693">
        <v>0</v>
      </c>
      <c r="J14" s="693">
        <v>0</v>
      </c>
      <c r="K14" s="706">
        <f>L14+M14+N14</f>
        <v>0</v>
      </c>
      <c r="L14" s="689">
        <v>0</v>
      </c>
      <c r="M14" s="689">
        <v>0</v>
      </c>
      <c r="N14" s="689">
        <v>0</v>
      </c>
      <c r="O14" s="706">
        <f>P14+Q14+R14</f>
        <v>0</v>
      </c>
      <c r="P14" s="689">
        <v>0</v>
      </c>
      <c r="Q14" s="689">
        <v>0</v>
      </c>
      <c r="R14" s="689">
        <v>0</v>
      </c>
      <c r="S14" s="1091"/>
      <c r="T14" s="687"/>
    </row>
    <row r="15" spans="1:20" ht="51">
      <c r="A15" s="680" t="s">
        <v>379</v>
      </c>
      <c r="B15" s="680" t="s">
        <v>4940</v>
      </c>
      <c r="C15" s="706">
        <f>D15+E15+F15</f>
        <v>0</v>
      </c>
      <c r="D15" s="681"/>
      <c r="E15" s="681"/>
      <c r="F15" s="681"/>
      <c r="G15" s="706">
        <f>H15+I15+J15</f>
        <v>0</v>
      </c>
      <c r="H15" s="681"/>
      <c r="I15" s="681"/>
      <c r="J15" s="681"/>
      <c r="K15" s="706">
        <f>L15+M15+N15</f>
        <v>0</v>
      </c>
      <c r="L15" s="688">
        <v>0</v>
      </c>
      <c r="M15" s="688">
        <v>0</v>
      </c>
      <c r="N15" s="689">
        <v>0</v>
      </c>
      <c r="O15" s="706">
        <f>P15+Q15+R15</f>
        <v>0</v>
      </c>
      <c r="P15" s="688">
        <v>0</v>
      </c>
      <c r="Q15" s="688">
        <v>0</v>
      </c>
      <c r="R15" s="689">
        <v>0</v>
      </c>
      <c r="S15" s="1092"/>
      <c r="T15" s="690"/>
    </row>
    <row r="16" spans="1:20" ht="25.5" customHeight="1">
      <c r="A16" s="691" t="s">
        <v>4941</v>
      </c>
      <c r="B16" s="692"/>
      <c r="C16" s="685">
        <v>0</v>
      </c>
      <c r="D16" s="693"/>
      <c r="E16" s="693"/>
      <c r="F16" s="693"/>
      <c r="G16" s="685">
        <v>0</v>
      </c>
      <c r="H16" s="693"/>
      <c r="I16" s="693"/>
      <c r="J16" s="693"/>
      <c r="K16" s="706">
        <f>L16+M16+N16</f>
        <v>0</v>
      </c>
      <c r="L16" s="1267"/>
      <c r="M16" s="1267"/>
      <c r="N16" s="694"/>
      <c r="O16" s="706">
        <f>P16+Q16+R16</f>
        <v>0</v>
      </c>
      <c r="P16" s="1267"/>
      <c r="Q16" s="1267"/>
      <c r="R16" s="694"/>
      <c r="S16" s="1093"/>
      <c r="T16" s="1267"/>
    </row>
    <row r="17" spans="1:20" ht="15">
      <c r="A17" s="695" t="s">
        <v>380</v>
      </c>
      <c r="B17" s="694"/>
      <c r="C17" s="685">
        <v>0</v>
      </c>
      <c r="D17" s="697"/>
      <c r="E17" s="697"/>
      <c r="F17" s="697"/>
      <c r="G17" s="685">
        <v>0</v>
      </c>
      <c r="H17" s="697"/>
      <c r="I17" s="697"/>
      <c r="J17" s="697"/>
      <c r="K17" s="706">
        <f>L17+M17+N17</f>
        <v>0</v>
      </c>
      <c r="L17" s="696"/>
      <c r="M17" s="696"/>
      <c r="N17" s="697"/>
      <c r="O17" s="706">
        <f>P17+Q17+R17</f>
        <v>0</v>
      </c>
      <c r="P17" s="696"/>
      <c r="Q17" s="696"/>
      <c r="R17" s="697"/>
      <c r="S17" s="1094"/>
      <c r="T17" s="908"/>
    </row>
    <row r="18" spans="1:20" ht="18.75">
      <c r="A18" s="1528" t="s">
        <v>2777</v>
      </c>
      <c r="B18" s="1529"/>
      <c r="C18" s="707">
        <f t="shared" ref="C18:R18" si="2">SUM(C8+C12)</f>
        <v>45</v>
      </c>
      <c r="D18" s="707">
        <f t="shared" si="2"/>
        <v>42</v>
      </c>
      <c r="E18" s="707">
        <f t="shared" si="2"/>
        <v>2</v>
      </c>
      <c r="F18" s="707">
        <f t="shared" si="2"/>
        <v>1</v>
      </c>
      <c r="G18" s="707">
        <f t="shared" si="2"/>
        <v>45</v>
      </c>
      <c r="H18" s="707">
        <f t="shared" si="2"/>
        <v>42</v>
      </c>
      <c r="I18" s="707">
        <f t="shared" si="2"/>
        <v>2</v>
      </c>
      <c r="J18" s="707">
        <f t="shared" si="2"/>
        <v>1</v>
      </c>
      <c r="K18" s="707">
        <f t="shared" si="2"/>
        <v>10654</v>
      </c>
      <c r="L18" s="707">
        <f t="shared" si="2"/>
        <v>10455</v>
      </c>
      <c r="M18" s="707">
        <f t="shared" si="2"/>
        <v>146</v>
      </c>
      <c r="N18" s="707">
        <f t="shared" si="2"/>
        <v>53</v>
      </c>
      <c r="O18" s="707">
        <f t="shared" si="2"/>
        <v>10654</v>
      </c>
      <c r="P18" s="707">
        <f t="shared" si="2"/>
        <v>10455</v>
      </c>
      <c r="Q18" s="707">
        <f t="shared" si="2"/>
        <v>146</v>
      </c>
      <c r="R18" s="707">
        <f t="shared" si="2"/>
        <v>53</v>
      </c>
      <c r="S18" s="1095">
        <f>SUM(S9:S17)</f>
        <v>25744000.220000003</v>
      </c>
      <c r="T18" s="685">
        <v>16</v>
      </c>
    </row>
    <row r="19" spans="1:20">
      <c r="T19" s="685"/>
    </row>
    <row r="20" spans="1:20" ht="30">
      <c r="A20" s="37" t="s">
        <v>7141</v>
      </c>
      <c r="B20" s="1084"/>
      <c r="C20" s="1084"/>
      <c r="D20" s="1084"/>
      <c r="E20" s="1084"/>
      <c r="F20" s="1084"/>
      <c r="G20" s="1084"/>
      <c r="H20" s="1084"/>
      <c r="I20" s="1084"/>
      <c r="J20" s="1084"/>
      <c r="K20" s="1083"/>
    </row>
    <row r="21" spans="1:20">
      <c r="S21" s="1096"/>
    </row>
    <row r="22" spans="1:20">
      <c r="L22" t="s">
        <v>2206</v>
      </c>
      <c r="S22" s="1096"/>
    </row>
    <row r="23" spans="1:20">
      <c r="S23" s="1096"/>
    </row>
    <row r="24" spans="1:20">
      <c r="S24" s="1096"/>
    </row>
    <row r="25" spans="1:20">
      <c r="S25" s="1096"/>
    </row>
    <row r="26" spans="1:20">
      <c r="S26" s="1096"/>
    </row>
    <row r="27" spans="1:20">
      <c r="S27" s="1096"/>
    </row>
    <row r="28" spans="1:20">
      <c r="S28" s="1096"/>
    </row>
    <row r="29" spans="1:20">
      <c r="S29" s="1096"/>
    </row>
    <row r="30" spans="1:20">
      <c r="S30" s="1096"/>
    </row>
    <row r="31" spans="1:20">
      <c r="S31" s="1096"/>
    </row>
    <row r="32" spans="1:20">
      <c r="S32" s="1096"/>
    </row>
    <row r="33" spans="19:19">
      <c r="S33" s="1096"/>
    </row>
    <row r="34" spans="19:19">
      <c r="S34" s="1096"/>
    </row>
    <row r="35" spans="19:19">
      <c r="S35" s="1096"/>
    </row>
    <row r="36" spans="19:19">
      <c r="S36" s="1096"/>
    </row>
    <row r="37" spans="19:19">
      <c r="S37" s="1096"/>
    </row>
    <row r="38" spans="19:19">
      <c r="S38" s="1096"/>
    </row>
    <row r="39" spans="19:19">
      <c r="S39" s="1096"/>
    </row>
    <row r="40" spans="19:19">
      <c r="S40" s="1096"/>
    </row>
    <row r="41" spans="19:19">
      <c r="S41" s="1096"/>
    </row>
    <row r="42" spans="19:19">
      <c r="S42" s="1096"/>
    </row>
  </sheetData>
  <mergeCells count="11">
    <mergeCell ref="S5:S7"/>
    <mergeCell ref="K5:R5"/>
    <mergeCell ref="C6:F6"/>
    <mergeCell ref="G6:J6"/>
    <mergeCell ref="K6:N6"/>
    <mergeCell ref="O6:R6"/>
    <mergeCell ref="A18:B18"/>
    <mergeCell ref="C2:D2"/>
    <mergeCell ref="A5:A6"/>
    <mergeCell ref="B5:B6"/>
    <mergeCell ref="C5:J5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95"/>
  <sheetViews>
    <sheetView tabSelected="1" topLeftCell="C75" zoomScaleSheetLayoutView="100" workbookViewId="0">
      <selection activeCell="H106" sqref="H106"/>
    </sheetView>
  </sheetViews>
  <sheetFormatPr defaultColWidth="9.140625" defaultRowHeight="12.75"/>
  <cols>
    <col min="1" max="1" width="21.85546875" style="11" customWidth="1"/>
    <col min="2" max="2" width="15.5703125" style="11" customWidth="1"/>
    <col min="3" max="3" width="19.28515625" style="11" customWidth="1"/>
    <col min="4" max="4" width="9.140625" style="11"/>
    <col min="5" max="5" width="12.140625" style="11" customWidth="1"/>
    <col min="6" max="7" width="9.140625" style="1290"/>
    <col min="8" max="8" width="23" style="11" customWidth="1"/>
    <col min="9" max="9" width="9.140625" style="11"/>
    <col min="10" max="10" width="22.5703125" style="1290" customWidth="1"/>
    <col min="11" max="11" width="20.140625" style="11" customWidth="1"/>
    <col min="12" max="12" width="9.140625" style="11"/>
    <col min="13" max="13" width="18.28515625" style="11" customWidth="1"/>
    <col min="14" max="16384" width="9.140625" style="11"/>
  </cols>
  <sheetData>
    <row r="1" spans="1:14">
      <c r="A1" s="743"/>
      <c r="B1" s="744" t="s">
        <v>1240</v>
      </c>
      <c r="C1" s="988" t="str">
        <f>[3]Kadar.ode.!C1</f>
        <v>Унети назив здравствене установе</v>
      </c>
      <c r="D1" s="967"/>
      <c r="E1" s="967"/>
      <c r="F1" s="1288"/>
      <c r="G1" s="1289"/>
    </row>
    <row r="2" spans="1:14">
      <c r="A2" s="743"/>
      <c r="B2" s="744" t="s">
        <v>1242</v>
      </c>
      <c r="C2" s="988" t="str">
        <f>[3]Kadar.ode.!C2</f>
        <v>Унети матични број здравствене установе</v>
      </c>
      <c r="D2" s="967"/>
      <c r="E2" s="967"/>
      <c r="F2" s="1288"/>
      <c r="G2" s="1289"/>
    </row>
    <row r="3" spans="1:14">
      <c r="A3" s="743"/>
      <c r="B3" s="744"/>
      <c r="C3" s="988"/>
      <c r="D3" s="967"/>
      <c r="E3" s="967"/>
      <c r="F3" s="1288"/>
      <c r="G3" s="1289"/>
    </row>
    <row r="4" spans="1:14" ht="16.5" customHeight="1">
      <c r="A4" s="743"/>
      <c r="B4" s="744" t="s">
        <v>6751</v>
      </c>
      <c r="C4" s="746" t="s">
        <v>1235</v>
      </c>
      <c r="D4" s="747"/>
      <c r="E4" s="747"/>
      <c r="F4" s="1291"/>
      <c r="G4" s="1292"/>
    </row>
    <row r="5" spans="1:14" ht="15.75">
      <c r="J5" s="15"/>
      <c r="K5" s="1293"/>
      <c r="L5" s="1085"/>
      <c r="M5" s="1085"/>
      <c r="N5" s="13"/>
    </row>
    <row r="6" spans="1:14" ht="12.75" customHeight="1">
      <c r="A6" s="1543" t="s">
        <v>381</v>
      </c>
      <c r="B6" s="1543" t="s">
        <v>382</v>
      </c>
      <c r="C6" s="1543" t="s">
        <v>383</v>
      </c>
      <c r="D6" s="1543" t="s">
        <v>384</v>
      </c>
      <c r="E6" s="1543" t="s">
        <v>385</v>
      </c>
      <c r="F6" s="1542" t="s">
        <v>7821</v>
      </c>
      <c r="G6" s="1542"/>
      <c r="H6" s="1542"/>
      <c r="I6" s="1542" t="s">
        <v>7822</v>
      </c>
      <c r="J6" s="1542"/>
      <c r="K6" s="1542"/>
      <c r="L6" s="1085"/>
      <c r="M6" s="1085"/>
      <c r="N6" s="13"/>
    </row>
    <row r="7" spans="1:14" ht="38.25">
      <c r="A7" s="1543"/>
      <c r="B7" s="1543"/>
      <c r="C7" s="1543"/>
      <c r="D7" s="1543"/>
      <c r="E7" s="1543"/>
      <c r="F7" s="1294" t="s">
        <v>1712</v>
      </c>
      <c r="G7" s="1295" t="s">
        <v>386</v>
      </c>
      <c r="H7" s="1296" t="s">
        <v>387</v>
      </c>
      <c r="I7" s="1297" t="s">
        <v>1712</v>
      </c>
      <c r="J7" s="1295" t="s">
        <v>386</v>
      </c>
      <c r="K7" s="1296" t="s">
        <v>387</v>
      </c>
      <c r="L7" s="13"/>
      <c r="M7" s="13"/>
      <c r="N7" s="13"/>
    </row>
    <row r="8" spans="1:14" ht="13.5" thickBot="1">
      <c r="A8" s="1383"/>
      <c r="B8" s="1383"/>
      <c r="C8" s="1383"/>
      <c r="D8" s="1383"/>
      <c r="E8" s="1383"/>
      <c r="F8" s="1294"/>
      <c r="G8" s="1298"/>
      <c r="H8" s="1299"/>
      <c r="I8" s="1300"/>
      <c r="J8" s="1298"/>
      <c r="K8" s="1299"/>
      <c r="L8" s="13"/>
      <c r="M8" s="13"/>
      <c r="N8" s="13"/>
    </row>
    <row r="9" spans="1:14">
      <c r="A9" s="1301" t="s">
        <v>388</v>
      </c>
      <c r="B9" s="1301"/>
      <c r="C9" s="1301"/>
      <c r="D9" s="1301"/>
      <c r="E9" s="1301"/>
      <c r="F9" s="1294"/>
      <c r="G9" s="1302"/>
      <c r="H9" s="1303">
        <f>SUM(H10:H50)</f>
        <v>15314597.844524</v>
      </c>
      <c r="I9" s="1304"/>
      <c r="J9" s="1305"/>
      <c r="K9" s="1303">
        <f>SUM(K10:K50)</f>
        <v>15114999.997664003</v>
      </c>
      <c r="L9" s="1086"/>
      <c r="M9" s="13"/>
      <c r="N9" s="13"/>
    </row>
    <row r="10" spans="1:14">
      <c r="A10" s="1306" t="s">
        <v>389</v>
      </c>
      <c r="B10" s="1306" t="s">
        <v>390</v>
      </c>
      <c r="C10" s="1306" t="s">
        <v>391</v>
      </c>
      <c r="D10" s="1306" t="s">
        <v>392</v>
      </c>
      <c r="E10" s="1306" t="s">
        <v>393</v>
      </c>
      <c r="F10" s="1307">
        <v>117</v>
      </c>
      <c r="G10" s="1308">
        <v>504.63749999999999</v>
      </c>
      <c r="H10" s="1309">
        <f t="shared" ref="H10:H50" si="0">F10*G10</f>
        <v>59042.587500000001</v>
      </c>
      <c r="I10" s="1310">
        <v>117</v>
      </c>
      <c r="J10" s="1308">
        <v>504.63749999999999</v>
      </c>
      <c r="K10" s="1309">
        <f>I10*J10</f>
        <v>59042.587500000001</v>
      </c>
      <c r="L10" s="13"/>
      <c r="M10" s="13"/>
      <c r="N10" s="13"/>
    </row>
    <row r="11" spans="1:14">
      <c r="A11" s="1306" t="s">
        <v>394</v>
      </c>
      <c r="B11" s="1306" t="s">
        <v>395</v>
      </c>
      <c r="C11" s="1306" t="s">
        <v>396</v>
      </c>
      <c r="D11" s="1306" t="s">
        <v>392</v>
      </c>
      <c r="E11" s="1306" t="s">
        <v>397</v>
      </c>
      <c r="F11" s="1307">
        <v>5</v>
      </c>
      <c r="G11" s="1311">
        <v>388.4</v>
      </c>
      <c r="H11" s="1309">
        <f t="shared" si="0"/>
        <v>1942</v>
      </c>
      <c r="I11" s="1310">
        <v>5</v>
      </c>
      <c r="J11" s="1311">
        <v>387.37599999999998</v>
      </c>
      <c r="K11" s="1309">
        <f t="shared" ref="K11:K50" si="1">I11*J11</f>
        <v>1936.8799999999999</v>
      </c>
      <c r="L11" s="13"/>
      <c r="M11" s="13"/>
      <c r="N11" s="13"/>
    </row>
    <row r="12" spans="1:14">
      <c r="A12" s="1306" t="s">
        <v>398</v>
      </c>
      <c r="B12" s="1306" t="s">
        <v>399</v>
      </c>
      <c r="C12" s="1306" t="s">
        <v>400</v>
      </c>
      <c r="D12" s="1306" t="s">
        <v>392</v>
      </c>
      <c r="E12" s="1306" t="s">
        <v>401</v>
      </c>
      <c r="F12" s="1312">
        <v>1220</v>
      </c>
      <c r="G12" s="1311">
        <v>381.64429999999999</v>
      </c>
      <c r="H12" s="1309">
        <f t="shared" si="0"/>
        <v>465606.04599999997</v>
      </c>
      <c r="I12" s="1310">
        <v>1220</v>
      </c>
      <c r="J12" s="1311">
        <v>381.64429999999999</v>
      </c>
      <c r="K12" s="1309">
        <f t="shared" si="1"/>
        <v>465606.04599999997</v>
      </c>
      <c r="L12" s="13"/>
      <c r="M12" s="13"/>
      <c r="N12" s="13"/>
    </row>
    <row r="13" spans="1:14">
      <c r="A13" s="1306" t="s">
        <v>402</v>
      </c>
      <c r="B13" s="1306" t="s">
        <v>403</v>
      </c>
      <c r="C13" s="1306" t="s">
        <v>404</v>
      </c>
      <c r="D13" s="1306" t="s">
        <v>392</v>
      </c>
      <c r="E13" s="1306" t="s">
        <v>405</v>
      </c>
      <c r="F13" s="1312">
        <v>12</v>
      </c>
      <c r="G13" s="1311">
        <v>648.79999999999995</v>
      </c>
      <c r="H13" s="1309">
        <f t="shared" si="0"/>
        <v>7785.5999999999995</v>
      </c>
      <c r="I13" s="1310">
        <v>12</v>
      </c>
      <c r="J13" s="1311">
        <v>648.79999999999995</v>
      </c>
      <c r="K13" s="1309">
        <f t="shared" si="1"/>
        <v>7785.5999999999995</v>
      </c>
      <c r="L13" s="13"/>
      <c r="M13" s="13"/>
      <c r="N13" s="13"/>
    </row>
    <row r="14" spans="1:14">
      <c r="A14" s="1306" t="s">
        <v>406</v>
      </c>
      <c r="B14" s="1306" t="s">
        <v>407</v>
      </c>
      <c r="C14" s="1306" t="s">
        <v>408</v>
      </c>
      <c r="D14" s="1306" t="s">
        <v>392</v>
      </c>
      <c r="E14" s="1306" t="s">
        <v>409</v>
      </c>
      <c r="F14" s="1312">
        <v>347</v>
      </c>
      <c r="G14" s="1311">
        <v>738.37720000000002</v>
      </c>
      <c r="H14" s="1309">
        <f t="shared" si="0"/>
        <v>256216.8884</v>
      </c>
      <c r="I14" s="1310">
        <v>347</v>
      </c>
      <c r="J14" s="1311">
        <v>738.37720000000002</v>
      </c>
      <c r="K14" s="1309">
        <f t="shared" si="1"/>
        <v>256216.8884</v>
      </c>
      <c r="L14" s="13"/>
      <c r="M14" s="13"/>
      <c r="N14" s="13"/>
    </row>
    <row r="15" spans="1:14">
      <c r="A15" s="1306" t="s">
        <v>410</v>
      </c>
      <c r="B15" s="1306" t="s">
        <v>411</v>
      </c>
      <c r="C15" s="1306" t="s">
        <v>412</v>
      </c>
      <c r="D15" s="1306" t="s">
        <v>392</v>
      </c>
      <c r="E15" s="1306" t="s">
        <v>397</v>
      </c>
      <c r="F15" s="1312">
        <v>137</v>
      </c>
      <c r="G15" s="1311">
        <v>1874.106</v>
      </c>
      <c r="H15" s="1309">
        <f t="shared" si="0"/>
        <v>256752.522</v>
      </c>
      <c r="I15" s="1310">
        <v>137</v>
      </c>
      <c r="J15" s="1311">
        <v>1874.106</v>
      </c>
      <c r="K15" s="1309">
        <f t="shared" si="1"/>
        <v>256752.522</v>
      </c>
      <c r="L15" s="13"/>
      <c r="M15" s="13"/>
      <c r="N15" s="13"/>
    </row>
    <row r="16" spans="1:14">
      <c r="A16" s="1306" t="s">
        <v>413</v>
      </c>
      <c r="B16" s="1306" t="s">
        <v>414</v>
      </c>
      <c r="C16" s="1306" t="s">
        <v>415</v>
      </c>
      <c r="D16" s="1306" t="s">
        <v>392</v>
      </c>
      <c r="E16" s="1306" t="s">
        <v>416</v>
      </c>
      <c r="F16" s="1307">
        <v>265</v>
      </c>
      <c r="G16" s="1311">
        <v>1648.6479999999999</v>
      </c>
      <c r="H16" s="1309">
        <f t="shared" si="0"/>
        <v>436891.72</v>
      </c>
      <c r="I16" s="1310">
        <v>265</v>
      </c>
      <c r="J16" s="1311">
        <v>1648.6479999999999</v>
      </c>
      <c r="K16" s="1309">
        <f t="shared" si="1"/>
        <v>436891.72</v>
      </c>
      <c r="L16" s="13"/>
      <c r="M16" s="13"/>
      <c r="N16" s="13"/>
    </row>
    <row r="17" spans="1:14">
      <c r="A17" s="1306" t="s">
        <v>417</v>
      </c>
      <c r="B17" s="1306" t="s">
        <v>418</v>
      </c>
      <c r="C17" s="1306" t="s">
        <v>419</v>
      </c>
      <c r="D17" s="1306" t="s">
        <v>392</v>
      </c>
      <c r="E17" s="1306" t="s">
        <v>420</v>
      </c>
      <c r="F17" s="1307">
        <v>45</v>
      </c>
      <c r="G17" s="1311">
        <v>10474.808660000001</v>
      </c>
      <c r="H17" s="1309">
        <f t="shared" si="0"/>
        <v>471366.3897</v>
      </c>
      <c r="I17" s="1310">
        <v>30</v>
      </c>
      <c r="J17" s="1311">
        <v>10474.808660000001</v>
      </c>
      <c r="K17" s="1309">
        <f t="shared" si="1"/>
        <v>314244.2598</v>
      </c>
      <c r="L17" s="13"/>
      <c r="M17" s="13"/>
      <c r="N17" s="13"/>
    </row>
    <row r="18" spans="1:14">
      <c r="A18" s="1306" t="s">
        <v>467</v>
      </c>
      <c r="B18" s="1306" t="s">
        <v>468</v>
      </c>
      <c r="C18" s="1306" t="s">
        <v>286</v>
      </c>
      <c r="D18" s="1306" t="s">
        <v>392</v>
      </c>
      <c r="E18" s="1306" t="s">
        <v>287</v>
      </c>
      <c r="F18" s="1307">
        <v>8</v>
      </c>
      <c r="G18" s="1311">
        <v>22614.557499999999</v>
      </c>
      <c r="H18" s="1309">
        <f t="shared" si="0"/>
        <v>180916.46</v>
      </c>
      <c r="I18" s="1310">
        <v>8</v>
      </c>
      <c r="J18" s="1311">
        <v>22614.557499999999</v>
      </c>
      <c r="K18" s="1309">
        <f t="shared" si="1"/>
        <v>180916.46</v>
      </c>
      <c r="L18" s="13"/>
      <c r="M18" s="13"/>
      <c r="N18" s="13"/>
    </row>
    <row r="19" spans="1:14">
      <c r="A19" s="1306" t="s">
        <v>421</v>
      </c>
      <c r="B19" s="1306" t="s">
        <v>422</v>
      </c>
      <c r="C19" s="1306" t="s">
        <v>423</v>
      </c>
      <c r="D19" s="1306" t="s">
        <v>392</v>
      </c>
      <c r="E19" s="1306" t="s">
        <v>424</v>
      </c>
      <c r="F19" s="1307">
        <v>102</v>
      </c>
      <c r="G19" s="1311">
        <v>11100.43</v>
      </c>
      <c r="H19" s="1309">
        <f t="shared" si="0"/>
        <v>1132243.8600000001</v>
      </c>
      <c r="I19" s="1310">
        <v>102</v>
      </c>
      <c r="J19" s="1311">
        <v>11100.43</v>
      </c>
      <c r="K19" s="1309">
        <f t="shared" si="1"/>
        <v>1132243.8600000001</v>
      </c>
      <c r="L19" s="13"/>
      <c r="M19" s="13"/>
      <c r="N19" s="13"/>
    </row>
    <row r="20" spans="1:14">
      <c r="A20" s="1306" t="s">
        <v>421</v>
      </c>
      <c r="B20" s="1306" t="s">
        <v>422</v>
      </c>
      <c r="C20" s="1306" t="s">
        <v>423</v>
      </c>
      <c r="D20" s="1306" t="s">
        <v>392</v>
      </c>
      <c r="E20" s="1306" t="s">
        <v>425</v>
      </c>
      <c r="F20" s="1307">
        <v>135</v>
      </c>
      <c r="G20" s="1311">
        <v>33301.194000000003</v>
      </c>
      <c r="H20" s="1309">
        <f t="shared" si="0"/>
        <v>4495661.1900000004</v>
      </c>
      <c r="I20" s="1310">
        <v>135</v>
      </c>
      <c r="J20" s="1311">
        <v>33301.194000000003</v>
      </c>
      <c r="K20" s="1309">
        <f t="shared" si="1"/>
        <v>4495661.1900000004</v>
      </c>
      <c r="L20" s="13"/>
      <c r="M20" s="13"/>
      <c r="N20" s="13"/>
    </row>
    <row r="21" spans="1:14">
      <c r="A21" s="1306" t="s">
        <v>426</v>
      </c>
      <c r="B21" s="1306" t="s">
        <v>427</v>
      </c>
      <c r="C21" s="1306" t="s">
        <v>428</v>
      </c>
      <c r="D21" s="1306" t="s">
        <v>392</v>
      </c>
      <c r="E21" s="1306" t="s">
        <v>429</v>
      </c>
      <c r="F21" s="1307">
        <v>16</v>
      </c>
      <c r="G21" s="1311">
        <v>10161.25</v>
      </c>
      <c r="H21" s="1309">
        <f t="shared" si="0"/>
        <v>162580</v>
      </c>
      <c r="I21" s="1310">
        <v>16</v>
      </c>
      <c r="J21" s="1311">
        <v>10161.25</v>
      </c>
      <c r="K21" s="1309">
        <f t="shared" si="1"/>
        <v>162580</v>
      </c>
      <c r="L21" s="13"/>
      <c r="M21" s="13"/>
      <c r="N21" s="13"/>
    </row>
    <row r="22" spans="1:14">
      <c r="A22" s="1306" t="s">
        <v>430</v>
      </c>
      <c r="B22" s="1306" t="s">
        <v>431</v>
      </c>
      <c r="C22" s="1306" t="s">
        <v>432</v>
      </c>
      <c r="D22" s="1306" t="s">
        <v>392</v>
      </c>
      <c r="E22" s="1306" t="s">
        <v>397</v>
      </c>
      <c r="F22" s="1307">
        <v>13</v>
      </c>
      <c r="G22" s="1311">
        <v>7023.9753000000001</v>
      </c>
      <c r="H22" s="1309">
        <f t="shared" si="0"/>
        <v>91311.678899999999</v>
      </c>
      <c r="I22" s="1310">
        <v>13</v>
      </c>
      <c r="J22" s="1311">
        <v>7023.9753000000001</v>
      </c>
      <c r="K22" s="1309">
        <f t="shared" si="1"/>
        <v>91311.678899999999</v>
      </c>
      <c r="L22" s="13"/>
      <c r="M22" s="13"/>
      <c r="N22" s="13"/>
    </row>
    <row r="23" spans="1:14">
      <c r="A23" s="1306" t="s">
        <v>288</v>
      </c>
      <c r="B23" s="1306" t="s">
        <v>433</v>
      </c>
      <c r="C23" s="1306" t="s">
        <v>434</v>
      </c>
      <c r="D23" s="1306" t="s">
        <v>392</v>
      </c>
      <c r="E23" s="1306" t="s">
        <v>289</v>
      </c>
      <c r="F23" s="1307">
        <v>58</v>
      </c>
      <c r="G23" s="1311">
        <v>2925.3330000000001</v>
      </c>
      <c r="H23" s="1309">
        <f t="shared" si="0"/>
        <v>169669.31400000001</v>
      </c>
      <c r="I23" s="1310">
        <v>58</v>
      </c>
      <c r="J23" s="1311">
        <v>2925.3330000000001</v>
      </c>
      <c r="K23" s="1309">
        <f t="shared" si="1"/>
        <v>169669.31400000001</v>
      </c>
      <c r="L23" s="13"/>
      <c r="M23" s="13"/>
      <c r="N23" s="13"/>
    </row>
    <row r="24" spans="1:14">
      <c r="A24" s="1306" t="s">
        <v>435</v>
      </c>
      <c r="B24" s="1306" t="s">
        <v>436</v>
      </c>
      <c r="C24" s="1306" t="s">
        <v>437</v>
      </c>
      <c r="D24" s="1306" t="s">
        <v>392</v>
      </c>
      <c r="E24" s="1306" t="s">
        <v>438</v>
      </c>
      <c r="F24" s="1307">
        <v>245</v>
      </c>
      <c r="G24" s="1311">
        <v>2725.9009999999998</v>
      </c>
      <c r="H24" s="1309">
        <f t="shared" si="0"/>
        <v>667845.745</v>
      </c>
      <c r="I24" s="1310">
        <v>245</v>
      </c>
      <c r="J24" s="1311">
        <v>2725.9009999999998</v>
      </c>
      <c r="K24" s="1309">
        <f t="shared" si="1"/>
        <v>667845.745</v>
      </c>
      <c r="L24" s="13"/>
      <c r="M24" s="13"/>
      <c r="N24" s="13"/>
    </row>
    <row r="25" spans="1:14">
      <c r="A25" s="1306" t="s">
        <v>439</v>
      </c>
      <c r="B25" s="1306" t="s">
        <v>440</v>
      </c>
      <c r="C25" s="1306" t="s">
        <v>441</v>
      </c>
      <c r="D25" s="1306" t="s">
        <v>392</v>
      </c>
      <c r="E25" s="1306" t="s">
        <v>397</v>
      </c>
      <c r="F25" s="1307"/>
      <c r="G25" s="1311"/>
      <c r="H25" s="1309">
        <f t="shared" si="0"/>
        <v>0</v>
      </c>
      <c r="I25" s="1310"/>
      <c r="J25" s="1311"/>
      <c r="K25" s="1309">
        <f t="shared" si="1"/>
        <v>0</v>
      </c>
      <c r="L25" s="13"/>
      <c r="M25" s="13"/>
      <c r="N25" s="13"/>
    </row>
    <row r="26" spans="1:14">
      <c r="A26" s="1306" t="s">
        <v>442</v>
      </c>
      <c r="B26" s="1306" t="s">
        <v>443</v>
      </c>
      <c r="C26" s="1306" t="s">
        <v>444</v>
      </c>
      <c r="D26" s="1306" t="s">
        <v>392</v>
      </c>
      <c r="E26" s="1306" t="s">
        <v>445</v>
      </c>
      <c r="F26" s="1307">
        <v>185</v>
      </c>
      <c r="G26" s="1311">
        <v>2532.7399999999998</v>
      </c>
      <c r="H26" s="1309">
        <f t="shared" si="0"/>
        <v>468556.89999999997</v>
      </c>
      <c r="I26" s="1310">
        <v>185</v>
      </c>
      <c r="J26" s="1311">
        <v>2532.7399999999998</v>
      </c>
      <c r="K26" s="1309">
        <f t="shared" si="1"/>
        <v>468556.89999999997</v>
      </c>
      <c r="L26" s="13"/>
      <c r="M26" s="13"/>
      <c r="N26" s="13"/>
    </row>
    <row r="27" spans="1:14">
      <c r="A27" s="1306" t="s">
        <v>446</v>
      </c>
      <c r="B27" s="1306" t="s">
        <v>447</v>
      </c>
      <c r="C27" s="1306" t="s">
        <v>448</v>
      </c>
      <c r="D27" s="1306" t="s">
        <v>449</v>
      </c>
      <c r="E27" s="1306" t="s">
        <v>450</v>
      </c>
      <c r="F27" s="1307">
        <v>9393</v>
      </c>
      <c r="G27" s="1311">
        <v>82.71369</v>
      </c>
      <c r="H27" s="1309">
        <f t="shared" si="0"/>
        <v>776929.69016999996</v>
      </c>
      <c r="I27" s="1310">
        <v>9397</v>
      </c>
      <c r="J27" s="1311">
        <v>82.71369</v>
      </c>
      <c r="K27" s="1309">
        <f t="shared" si="1"/>
        <v>777260.54492999997</v>
      </c>
      <c r="L27" s="13"/>
      <c r="M27" s="13"/>
      <c r="N27" s="13"/>
    </row>
    <row r="28" spans="1:14">
      <c r="A28" s="1306" t="s">
        <v>451</v>
      </c>
      <c r="B28" s="1306" t="s">
        <v>452</v>
      </c>
      <c r="C28" s="1306" t="s">
        <v>453</v>
      </c>
      <c r="D28" s="1306" t="s">
        <v>392</v>
      </c>
      <c r="E28" s="1306" t="s">
        <v>397</v>
      </c>
      <c r="F28" s="1307">
        <v>264</v>
      </c>
      <c r="G28" s="1311">
        <v>1418.6149</v>
      </c>
      <c r="H28" s="1309">
        <f t="shared" si="0"/>
        <v>374514.33360000001</v>
      </c>
      <c r="I28" s="1310">
        <v>264</v>
      </c>
      <c r="J28" s="1311">
        <v>1418.6149</v>
      </c>
      <c r="K28" s="1309">
        <f t="shared" si="1"/>
        <v>374514.33360000001</v>
      </c>
      <c r="L28" s="13"/>
      <c r="M28" s="13"/>
      <c r="N28" s="13"/>
    </row>
    <row r="29" spans="1:14">
      <c r="A29" s="1306" t="s">
        <v>454</v>
      </c>
      <c r="B29" s="1306" t="s">
        <v>455</v>
      </c>
      <c r="C29" s="1306" t="s">
        <v>456</v>
      </c>
      <c r="D29" s="1306" t="s">
        <v>392</v>
      </c>
      <c r="E29" s="1306" t="s">
        <v>457</v>
      </c>
      <c r="F29" s="1307">
        <v>826</v>
      </c>
      <c r="G29" s="1311">
        <v>471.78329000000002</v>
      </c>
      <c r="H29" s="1309">
        <f t="shared" si="0"/>
        <v>389692.99754000001</v>
      </c>
      <c r="I29" s="1310">
        <v>826</v>
      </c>
      <c r="J29" s="1311">
        <v>471.78329000000002</v>
      </c>
      <c r="K29" s="1309">
        <f t="shared" si="1"/>
        <v>389692.99754000001</v>
      </c>
      <c r="L29" s="13"/>
      <c r="M29" s="13"/>
      <c r="N29" s="13"/>
    </row>
    <row r="30" spans="1:14">
      <c r="A30" s="1306" t="s">
        <v>1818</v>
      </c>
      <c r="B30" s="1306" t="s">
        <v>459</v>
      </c>
      <c r="C30" s="1306" t="s">
        <v>1819</v>
      </c>
      <c r="D30" s="1306" t="s">
        <v>392</v>
      </c>
      <c r="E30" s="1306" t="s">
        <v>401</v>
      </c>
      <c r="F30" s="1307">
        <v>84</v>
      </c>
      <c r="G30" s="1311">
        <v>16455.233</v>
      </c>
      <c r="H30" s="1309">
        <f t="shared" si="0"/>
        <v>1382239.5719999999</v>
      </c>
      <c r="I30" s="1310">
        <v>80</v>
      </c>
      <c r="J30" s="1311">
        <v>16455.233</v>
      </c>
      <c r="K30" s="1309">
        <f t="shared" si="1"/>
        <v>1316418.6400000001</v>
      </c>
      <c r="L30" s="13"/>
      <c r="M30" s="13"/>
      <c r="N30" s="13"/>
    </row>
    <row r="31" spans="1:14">
      <c r="A31" s="1306" t="s">
        <v>439</v>
      </c>
      <c r="B31" s="1306" t="s">
        <v>290</v>
      </c>
      <c r="C31" s="1306" t="s">
        <v>441</v>
      </c>
      <c r="D31" s="1306" t="s">
        <v>392</v>
      </c>
      <c r="E31" s="1306" t="s">
        <v>461</v>
      </c>
      <c r="F31" s="1307"/>
      <c r="G31" s="1311"/>
      <c r="H31" s="1309">
        <f t="shared" si="0"/>
        <v>0</v>
      </c>
      <c r="I31" s="1310"/>
      <c r="J31" s="1311"/>
      <c r="K31" s="1309">
        <f t="shared" si="1"/>
        <v>0</v>
      </c>
      <c r="L31" s="13"/>
      <c r="M31" s="13"/>
      <c r="N31" s="13"/>
    </row>
    <row r="32" spans="1:14">
      <c r="A32" s="1306" t="s">
        <v>462</v>
      </c>
      <c r="B32" s="1306" t="s">
        <v>463</v>
      </c>
      <c r="C32" s="1306" t="s">
        <v>464</v>
      </c>
      <c r="D32" s="1306" t="s">
        <v>449</v>
      </c>
      <c r="E32" s="1306" t="s">
        <v>465</v>
      </c>
      <c r="F32" s="1307">
        <v>8</v>
      </c>
      <c r="G32" s="1311">
        <v>204.6</v>
      </c>
      <c r="H32" s="1309">
        <f t="shared" si="0"/>
        <v>1636.8</v>
      </c>
      <c r="I32" s="1310"/>
      <c r="J32" s="1311">
        <v>204.6</v>
      </c>
      <c r="K32" s="1309">
        <f t="shared" si="1"/>
        <v>0</v>
      </c>
      <c r="L32" s="13"/>
      <c r="M32" s="13"/>
      <c r="N32" s="13"/>
    </row>
    <row r="33" spans="1:14">
      <c r="A33" s="1306" t="s">
        <v>462</v>
      </c>
      <c r="B33" s="1306" t="s">
        <v>463</v>
      </c>
      <c r="C33" s="1306" t="s">
        <v>464</v>
      </c>
      <c r="D33" s="1306" t="s">
        <v>449</v>
      </c>
      <c r="E33" s="1306" t="s">
        <v>466</v>
      </c>
      <c r="F33" s="1307">
        <v>2548</v>
      </c>
      <c r="G33" s="1311">
        <v>767.27698999999996</v>
      </c>
      <c r="H33" s="1309">
        <f t="shared" si="0"/>
        <v>1955021.7705199998</v>
      </c>
      <c r="I33" s="1310">
        <v>2600</v>
      </c>
      <c r="J33" s="1311">
        <v>767.27698999999996</v>
      </c>
      <c r="K33" s="1309">
        <f t="shared" si="1"/>
        <v>1994920.1739999999</v>
      </c>
      <c r="L33" s="13"/>
      <c r="M33" s="13"/>
      <c r="N33" s="13"/>
    </row>
    <row r="34" spans="1:14">
      <c r="A34" s="1306" t="s">
        <v>467</v>
      </c>
      <c r="B34" s="1306" t="s">
        <v>468</v>
      </c>
      <c r="C34" s="1306" t="s">
        <v>469</v>
      </c>
      <c r="D34" s="1306" t="s">
        <v>392</v>
      </c>
      <c r="E34" s="1306" t="s">
        <v>424</v>
      </c>
      <c r="F34" s="1307"/>
      <c r="G34" s="1311"/>
      <c r="H34" s="1309">
        <f t="shared" si="0"/>
        <v>0</v>
      </c>
      <c r="I34" s="1310"/>
      <c r="J34" s="1311"/>
      <c r="K34" s="1309">
        <f t="shared" si="1"/>
        <v>0</v>
      </c>
      <c r="L34" s="13"/>
      <c r="M34" s="13"/>
      <c r="N34" s="13"/>
    </row>
    <row r="35" spans="1:14">
      <c r="A35" s="1306" t="s">
        <v>458</v>
      </c>
      <c r="B35" s="1306" t="s">
        <v>291</v>
      </c>
      <c r="C35" s="1306" t="s">
        <v>460</v>
      </c>
      <c r="D35" s="1306" t="s">
        <v>392</v>
      </c>
      <c r="E35" s="1306" t="s">
        <v>393</v>
      </c>
      <c r="F35" s="1307">
        <v>12</v>
      </c>
      <c r="G35" s="1311">
        <v>7040</v>
      </c>
      <c r="H35" s="1309">
        <f t="shared" si="0"/>
        <v>84480</v>
      </c>
      <c r="I35" s="1310">
        <v>12</v>
      </c>
      <c r="J35" s="1311">
        <v>7040</v>
      </c>
      <c r="K35" s="1309">
        <f t="shared" si="1"/>
        <v>84480</v>
      </c>
      <c r="L35" s="13"/>
      <c r="M35" s="13"/>
      <c r="N35" s="13"/>
    </row>
    <row r="36" spans="1:14">
      <c r="A36" s="1306" t="s">
        <v>4722</v>
      </c>
      <c r="B36" s="1306" t="s">
        <v>4723</v>
      </c>
      <c r="C36" s="1306" t="s">
        <v>4724</v>
      </c>
      <c r="D36" s="1306" t="s">
        <v>392</v>
      </c>
      <c r="E36" s="1306" t="s">
        <v>461</v>
      </c>
      <c r="F36" s="1307">
        <v>2</v>
      </c>
      <c r="G36" s="1311">
        <v>578.70000000000005</v>
      </c>
      <c r="H36" s="1309">
        <f t="shared" si="0"/>
        <v>1157.4000000000001</v>
      </c>
      <c r="I36" s="1306">
        <v>2</v>
      </c>
      <c r="J36" s="1311">
        <v>578.70000000000005</v>
      </c>
      <c r="K36" s="1309">
        <f t="shared" si="1"/>
        <v>1157.4000000000001</v>
      </c>
    </row>
    <row r="37" spans="1:14">
      <c r="A37" s="1313" t="s">
        <v>4725</v>
      </c>
      <c r="B37" s="1306" t="s">
        <v>4726</v>
      </c>
      <c r="C37" s="1314" t="s">
        <v>4725</v>
      </c>
      <c r="D37" s="1306" t="s">
        <v>392</v>
      </c>
      <c r="E37" s="1306" t="s">
        <v>4727</v>
      </c>
      <c r="F37" s="1307">
        <v>581</v>
      </c>
      <c r="G37" s="1311">
        <v>190.26410000000001</v>
      </c>
      <c r="H37" s="1309">
        <f t="shared" si="0"/>
        <v>110543.44210000001</v>
      </c>
      <c r="I37" s="1306">
        <v>600</v>
      </c>
      <c r="J37" s="1311">
        <v>190.26410000000001</v>
      </c>
      <c r="K37" s="1309">
        <f t="shared" si="1"/>
        <v>114158.46</v>
      </c>
    </row>
    <row r="38" spans="1:14">
      <c r="A38" s="1306" t="s">
        <v>4728</v>
      </c>
      <c r="B38" s="1306" t="s">
        <v>292</v>
      </c>
      <c r="C38" s="1306" t="s">
        <v>4729</v>
      </c>
      <c r="D38" s="1306" t="s">
        <v>392</v>
      </c>
      <c r="E38" s="1306" t="s">
        <v>409</v>
      </c>
      <c r="F38" s="1307">
        <v>122</v>
      </c>
      <c r="G38" s="1311">
        <v>3541.0464000000002</v>
      </c>
      <c r="H38" s="1309">
        <f t="shared" si="0"/>
        <v>432007.66080000001</v>
      </c>
      <c r="I38" s="1306">
        <v>120</v>
      </c>
      <c r="J38" s="1311">
        <v>3541.0464000000002</v>
      </c>
      <c r="K38" s="1309">
        <f t="shared" si="1"/>
        <v>424925.56800000003</v>
      </c>
    </row>
    <row r="39" spans="1:14">
      <c r="A39" s="1314" t="s">
        <v>4730</v>
      </c>
      <c r="B39" s="1306" t="s">
        <v>4731</v>
      </c>
      <c r="C39" s="1306" t="s">
        <v>4732</v>
      </c>
      <c r="D39" s="1306" t="s">
        <v>392</v>
      </c>
      <c r="E39" s="1306" t="s">
        <v>4733</v>
      </c>
      <c r="F39" s="1307">
        <v>58</v>
      </c>
      <c r="G39" s="1311">
        <v>961.02</v>
      </c>
      <c r="H39" s="1309">
        <f t="shared" si="0"/>
        <v>55739.159999999996</v>
      </c>
      <c r="I39" s="1306">
        <v>60</v>
      </c>
      <c r="J39" s="1311">
        <v>961.02</v>
      </c>
      <c r="K39" s="1309">
        <f t="shared" si="1"/>
        <v>57661.2</v>
      </c>
    </row>
    <row r="40" spans="1:14">
      <c r="A40" s="1314" t="s">
        <v>4730</v>
      </c>
      <c r="B40" s="1306" t="s">
        <v>4731</v>
      </c>
      <c r="C40" s="1306" t="s">
        <v>4732</v>
      </c>
      <c r="D40" s="1306" t="s">
        <v>392</v>
      </c>
      <c r="E40" s="1315" t="s">
        <v>7567</v>
      </c>
      <c r="F40" s="1307">
        <v>4</v>
      </c>
      <c r="G40" s="1311">
        <v>2176.1750000000002</v>
      </c>
      <c r="H40" s="1309">
        <f t="shared" si="0"/>
        <v>8704.7000000000007</v>
      </c>
      <c r="I40" s="1306">
        <v>4</v>
      </c>
      <c r="J40" s="1311">
        <v>2176.1750000000002</v>
      </c>
      <c r="K40" s="1309">
        <f t="shared" si="1"/>
        <v>8704.7000000000007</v>
      </c>
    </row>
    <row r="41" spans="1:14">
      <c r="A41" s="1306" t="s">
        <v>4734</v>
      </c>
      <c r="B41" s="1315" t="s">
        <v>4735</v>
      </c>
      <c r="C41" s="1315" t="s">
        <v>4736</v>
      </c>
      <c r="D41" s="1315" t="s">
        <v>392</v>
      </c>
      <c r="E41" s="1315" t="s">
        <v>4737</v>
      </c>
      <c r="F41" s="1307">
        <v>9</v>
      </c>
      <c r="G41" s="1311">
        <v>2459.16</v>
      </c>
      <c r="H41" s="1309">
        <f t="shared" si="0"/>
        <v>22132.44</v>
      </c>
      <c r="I41" s="1306">
        <v>9</v>
      </c>
      <c r="J41" s="1311">
        <v>2459.16</v>
      </c>
      <c r="K41" s="1309">
        <f t="shared" si="1"/>
        <v>22132.44</v>
      </c>
    </row>
    <row r="42" spans="1:14">
      <c r="A42" s="1306" t="s">
        <v>4728</v>
      </c>
      <c r="B42" s="1306" t="s">
        <v>443</v>
      </c>
      <c r="C42" s="1306" t="s">
        <v>4728</v>
      </c>
      <c r="D42" s="1315" t="s">
        <v>392</v>
      </c>
      <c r="E42" s="1315" t="s">
        <v>397</v>
      </c>
      <c r="F42" s="1307">
        <v>89</v>
      </c>
      <c r="G42" s="1311">
        <v>1867.43</v>
      </c>
      <c r="H42" s="1309">
        <f t="shared" si="0"/>
        <v>166201.27000000002</v>
      </c>
      <c r="I42" s="1306">
        <v>80</v>
      </c>
      <c r="J42" s="1311">
        <v>1867.43</v>
      </c>
      <c r="K42" s="1309">
        <f t="shared" si="1"/>
        <v>149394.4</v>
      </c>
    </row>
    <row r="43" spans="1:14">
      <c r="A43" s="1306" t="s">
        <v>451</v>
      </c>
      <c r="B43" s="1306" t="s">
        <v>452</v>
      </c>
      <c r="C43" s="1306" t="s">
        <v>453</v>
      </c>
      <c r="D43" s="1306" t="s">
        <v>392</v>
      </c>
      <c r="E43" s="1315" t="s">
        <v>461</v>
      </c>
      <c r="F43" s="1307">
        <v>14</v>
      </c>
      <c r="G43" s="1311">
        <v>361.15857099999999</v>
      </c>
      <c r="H43" s="1309">
        <f t="shared" si="0"/>
        <v>5056.219994</v>
      </c>
      <c r="I43" s="1306">
        <v>14</v>
      </c>
      <c r="J43" s="1311">
        <v>361.15857099999999</v>
      </c>
      <c r="K43" s="1309">
        <f t="shared" si="1"/>
        <v>5056.219994</v>
      </c>
    </row>
    <row r="44" spans="1:14">
      <c r="A44" s="1306" t="s">
        <v>435</v>
      </c>
      <c r="B44" s="1306" t="s">
        <v>436</v>
      </c>
      <c r="C44" s="1314" t="s">
        <v>7043</v>
      </c>
      <c r="D44" s="1306" t="s">
        <v>392</v>
      </c>
      <c r="E44" s="1306" t="s">
        <v>7044</v>
      </c>
      <c r="F44" s="1307">
        <v>183</v>
      </c>
      <c r="G44" s="1311">
        <v>576.5761</v>
      </c>
      <c r="H44" s="1309">
        <f t="shared" si="0"/>
        <v>105513.42630000001</v>
      </c>
      <c r="I44" s="1306">
        <v>180</v>
      </c>
      <c r="J44" s="1311">
        <v>576.5761</v>
      </c>
      <c r="K44" s="1309">
        <f t="shared" si="1"/>
        <v>103783.698</v>
      </c>
    </row>
    <row r="45" spans="1:14">
      <c r="A45" s="1306" t="s">
        <v>458</v>
      </c>
      <c r="B45" s="1306" t="s">
        <v>291</v>
      </c>
      <c r="C45" s="1306" t="s">
        <v>460</v>
      </c>
      <c r="D45" s="1306" t="s">
        <v>392</v>
      </c>
      <c r="E45" s="1306" t="s">
        <v>7044</v>
      </c>
      <c r="F45" s="1307">
        <v>4</v>
      </c>
      <c r="G45" s="1311">
        <v>2176.1750000000002</v>
      </c>
      <c r="H45" s="1309">
        <f t="shared" si="0"/>
        <v>8704.7000000000007</v>
      </c>
      <c r="I45" s="1306">
        <v>4</v>
      </c>
      <c r="J45" s="1311">
        <v>2176.1750000000002</v>
      </c>
      <c r="K45" s="1309">
        <f t="shared" si="1"/>
        <v>8704.7000000000007</v>
      </c>
    </row>
    <row r="46" spans="1:14">
      <c r="A46" s="1306" t="s">
        <v>7142</v>
      </c>
      <c r="B46" s="1306" t="s">
        <v>7143</v>
      </c>
      <c r="C46" s="1306" t="s">
        <v>7144</v>
      </c>
      <c r="D46" s="1306" t="s">
        <v>392</v>
      </c>
      <c r="E46" s="1306" t="s">
        <v>461</v>
      </c>
      <c r="F46" s="1307">
        <v>2</v>
      </c>
      <c r="G46" s="1311">
        <v>8332.5</v>
      </c>
      <c r="H46" s="1309">
        <f t="shared" si="0"/>
        <v>16665</v>
      </c>
      <c r="I46" s="1306">
        <v>2</v>
      </c>
      <c r="J46" s="1311">
        <v>8332.5</v>
      </c>
      <c r="K46" s="1309">
        <f t="shared" si="1"/>
        <v>16665</v>
      </c>
    </row>
    <row r="47" spans="1:14">
      <c r="A47" s="1306" t="s">
        <v>7823</v>
      </c>
      <c r="B47" s="1306" t="s">
        <v>7580</v>
      </c>
      <c r="C47" s="1306" t="s">
        <v>7581</v>
      </c>
      <c r="D47" s="1306" t="s">
        <v>392</v>
      </c>
      <c r="E47" s="1306" t="s">
        <v>7582</v>
      </c>
      <c r="F47" s="1307">
        <v>8</v>
      </c>
      <c r="G47" s="1311">
        <v>2919.62</v>
      </c>
      <c r="H47" s="1309">
        <f t="shared" si="0"/>
        <v>23356.959999999999</v>
      </c>
      <c r="I47" s="1306">
        <v>8</v>
      </c>
      <c r="J47" s="1311">
        <v>2919.62</v>
      </c>
      <c r="K47" s="1309">
        <f t="shared" si="1"/>
        <v>23356.959999999999</v>
      </c>
    </row>
    <row r="48" spans="1:14">
      <c r="A48" s="1306" t="s">
        <v>7824</v>
      </c>
      <c r="B48" s="1306" t="s">
        <v>440</v>
      </c>
      <c r="C48" s="1306" t="s">
        <v>7825</v>
      </c>
      <c r="D48" s="1306" t="s">
        <v>392</v>
      </c>
      <c r="E48" s="1306" t="s">
        <v>7826</v>
      </c>
      <c r="F48" s="1307">
        <v>1</v>
      </c>
      <c r="G48" s="1311">
        <v>1613.17</v>
      </c>
      <c r="H48" s="1309">
        <f t="shared" si="0"/>
        <v>1613.17</v>
      </c>
      <c r="I48" s="1306">
        <v>4</v>
      </c>
      <c r="J48" s="1311">
        <v>1613.17</v>
      </c>
      <c r="K48" s="1309">
        <f t="shared" si="1"/>
        <v>6452.68</v>
      </c>
    </row>
    <row r="49" spans="1:18">
      <c r="A49" s="1306" t="s">
        <v>442</v>
      </c>
      <c r="B49" s="1306" t="s">
        <v>443</v>
      </c>
      <c r="C49" s="1306" t="s">
        <v>444</v>
      </c>
      <c r="D49" s="1306" t="s">
        <v>392</v>
      </c>
      <c r="E49" s="1306" t="s">
        <v>7827</v>
      </c>
      <c r="F49" s="1307">
        <v>1</v>
      </c>
      <c r="G49" s="1295">
        <v>9482</v>
      </c>
      <c r="H49" s="1309">
        <f t="shared" si="0"/>
        <v>9482</v>
      </c>
      <c r="I49" s="1306">
        <v>1</v>
      </c>
      <c r="J49" s="1295">
        <v>9482</v>
      </c>
      <c r="K49" s="1309">
        <f t="shared" si="1"/>
        <v>9482</v>
      </c>
    </row>
    <row r="50" spans="1:18">
      <c r="A50" s="1306" t="s">
        <v>7828</v>
      </c>
      <c r="B50" s="1306" t="s">
        <v>7829</v>
      </c>
      <c r="C50" s="1306" t="s">
        <v>7830</v>
      </c>
      <c r="D50" s="1306" t="s">
        <v>392</v>
      </c>
      <c r="E50" s="1306" t="s">
        <v>7831</v>
      </c>
      <c r="F50" s="1307">
        <v>1</v>
      </c>
      <c r="G50" s="1295">
        <v>58816.23</v>
      </c>
      <c r="H50" s="1309">
        <f t="shared" si="0"/>
        <v>58816.23</v>
      </c>
      <c r="I50" s="1306">
        <v>1</v>
      </c>
      <c r="J50" s="1295">
        <v>58816.23</v>
      </c>
      <c r="K50" s="1309">
        <f t="shared" si="1"/>
        <v>58816.23</v>
      </c>
    </row>
    <row r="51" spans="1:18" ht="15.75" thickBot="1">
      <c r="A51" s="1306"/>
      <c r="B51" s="1306"/>
      <c r="C51" s="1306"/>
      <c r="D51" s="1306"/>
      <c r="E51" s="1306"/>
      <c r="F51" s="1307"/>
      <c r="G51" s="1307"/>
      <c r="H51" s="1316"/>
      <c r="I51" s="1306"/>
      <c r="J51" s="1295"/>
      <c r="K51" s="1316"/>
      <c r="Q51" s="748"/>
      <c r="R51" s="748"/>
    </row>
    <row r="52" spans="1:18" ht="15">
      <c r="A52" s="1317" t="s">
        <v>470</v>
      </c>
      <c r="B52" s="1317"/>
      <c r="C52" s="1317"/>
      <c r="D52" s="1317"/>
      <c r="E52" s="1301"/>
      <c r="F52" s="1294"/>
      <c r="G52" s="1302"/>
      <c r="H52" s="1303">
        <f>SUM(H53:H65)</f>
        <v>6243896.1140099997</v>
      </c>
      <c r="I52" s="1304"/>
      <c r="J52" s="1305"/>
      <c r="K52" s="1303">
        <f>SUM(K53:K65)</f>
        <v>5551999.9971200004</v>
      </c>
      <c r="L52" s="745"/>
      <c r="Q52" s="748"/>
      <c r="R52" s="748"/>
    </row>
    <row r="53" spans="1:18" ht="15">
      <c r="A53" s="1306" t="s">
        <v>471</v>
      </c>
      <c r="B53" s="1313" t="s">
        <v>472</v>
      </c>
      <c r="C53" s="1313" t="s">
        <v>473</v>
      </c>
      <c r="D53" s="1313" t="s">
        <v>392</v>
      </c>
      <c r="E53" s="1313" t="s">
        <v>474</v>
      </c>
      <c r="F53" s="1318">
        <v>231</v>
      </c>
      <c r="G53" s="1295">
        <v>1309.22</v>
      </c>
      <c r="H53" s="1309">
        <f>F53*G53</f>
        <v>302429.82</v>
      </c>
      <c r="I53" s="1310">
        <v>231</v>
      </c>
      <c r="J53" s="1295">
        <v>1309.22</v>
      </c>
      <c r="K53" s="1309">
        <f>I53*J53</f>
        <v>302429.82</v>
      </c>
      <c r="Q53" s="748"/>
      <c r="R53" s="748"/>
    </row>
    <row r="54" spans="1:18" ht="15">
      <c r="A54" s="1306" t="s">
        <v>475</v>
      </c>
      <c r="B54" s="1313" t="s">
        <v>476</v>
      </c>
      <c r="C54" s="1313" t="s">
        <v>477</v>
      </c>
      <c r="D54" s="1313" t="s">
        <v>392</v>
      </c>
      <c r="E54" s="1313" t="s">
        <v>474</v>
      </c>
      <c r="F54" s="1318">
        <v>599</v>
      </c>
      <c r="G54" s="1311">
        <v>1168.76098</v>
      </c>
      <c r="H54" s="1309">
        <f t="shared" ref="H54:H65" si="2">F54*G54</f>
        <v>700087.82701999997</v>
      </c>
      <c r="I54" s="1310">
        <v>592</v>
      </c>
      <c r="J54" s="1311">
        <v>1168.76098</v>
      </c>
      <c r="K54" s="1309">
        <f t="shared" ref="K54:K65" si="3">I54*J54</f>
        <v>691906.50016000005</v>
      </c>
      <c r="Q54" s="748"/>
      <c r="R54" s="748"/>
    </row>
    <row r="55" spans="1:18" ht="15">
      <c r="A55" s="1306" t="s">
        <v>478</v>
      </c>
      <c r="B55" s="1313" t="s">
        <v>479</v>
      </c>
      <c r="C55" s="1313" t="s">
        <v>480</v>
      </c>
      <c r="D55" s="1313" t="s">
        <v>392</v>
      </c>
      <c r="E55" s="1313" t="s">
        <v>481</v>
      </c>
      <c r="F55" s="1319">
        <v>43</v>
      </c>
      <c r="G55" s="1311">
        <v>2903.5676699999999</v>
      </c>
      <c r="H55" s="1309">
        <f t="shared" si="2"/>
        <v>124853.40981</v>
      </c>
      <c r="I55" s="1310">
        <v>43</v>
      </c>
      <c r="J55" s="1311">
        <v>2888.4453800000001</v>
      </c>
      <c r="K55" s="1309">
        <f t="shared" si="3"/>
        <v>124203.15134000001</v>
      </c>
      <c r="Q55" s="748"/>
      <c r="R55" s="748"/>
    </row>
    <row r="56" spans="1:18" ht="15">
      <c r="A56" s="1306" t="s">
        <v>478</v>
      </c>
      <c r="B56" s="1313" t="s">
        <v>479</v>
      </c>
      <c r="C56" s="1313" t="s">
        <v>480</v>
      </c>
      <c r="D56" s="1313" t="s">
        <v>392</v>
      </c>
      <c r="E56" s="1313" t="s">
        <v>482</v>
      </c>
      <c r="F56" s="1319">
        <v>148</v>
      </c>
      <c r="G56" s="1311">
        <v>4344.4723000000004</v>
      </c>
      <c r="H56" s="1309">
        <f t="shared" si="2"/>
        <v>642981.90040000004</v>
      </c>
      <c r="I56" s="1310">
        <v>147</v>
      </c>
      <c r="J56" s="1311">
        <v>4344.4723000000004</v>
      </c>
      <c r="K56" s="1309">
        <f t="shared" si="3"/>
        <v>638637.42810000002</v>
      </c>
      <c r="Q56" s="748"/>
      <c r="R56" s="748"/>
    </row>
    <row r="57" spans="1:18" ht="15">
      <c r="A57" s="1306" t="s">
        <v>478</v>
      </c>
      <c r="B57" s="1313" t="s">
        <v>479</v>
      </c>
      <c r="C57" s="1313" t="s">
        <v>480</v>
      </c>
      <c r="D57" s="1313" t="s">
        <v>392</v>
      </c>
      <c r="E57" s="1313" t="s">
        <v>5055</v>
      </c>
      <c r="F57" s="1319">
        <v>90</v>
      </c>
      <c r="G57" s="1311">
        <v>8628.0986599999997</v>
      </c>
      <c r="H57" s="1309">
        <f t="shared" si="2"/>
        <v>776528.87939999998</v>
      </c>
      <c r="I57" s="1310">
        <v>92</v>
      </c>
      <c r="J57" s="1311">
        <v>8628.0986599999997</v>
      </c>
      <c r="K57" s="1309">
        <f t="shared" si="3"/>
        <v>793785.07672000001</v>
      </c>
      <c r="Q57" s="748"/>
      <c r="R57" s="748"/>
    </row>
    <row r="58" spans="1:18" ht="15">
      <c r="A58" s="1306" t="s">
        <v>471</v>
      </c>
      <c r="B58" s="1313" t="s">
        <v>476</v>
      </c>
      <c r="C58" s="1313" t="s">
        <v>483</v>
      </c>
      <c r="D58" s="1313" t="s">
        <v>392</v>
      </c>
      <c r="E58" s="1313" t="s">
        <v>474</v>
      </c>
      <c r="F58" s="1319">
        <v>844</v>
      </c>
      <c r="G58" s="1311">
        <v>912.17526999999995</v>
      </c>
      <c r="H58" s="1309">
        <f t="shared" si="2"/>
        <v>769875.92787999997</v>
      </c>
      <c r="I58" s="1310">
        <v>840</v>
      </c>
      <c r="J58" s="1311">
        <v>912.17526999999995</v>
      </c>
      <c r="K58" s="1309">
        <f t="shared" si="3"/>
        <v>766227.22679999995</v>
      </c>
      <c r="Q58" s="748"/>
      <c r="R58" s="748"/>
    </row>
    <row r="59" spans="1:18" ht="15">
      <c r="A59" s="1306" t="s">
        <v>484</v>
      </c>
      <c r="B59" s="1313" t="s">
        <v>485</v>
      </c>
      <c r="C59" s="1313" t="s">
        <v>486</v>
      </c>
      <c r="D59" s="1313" t="s">
        <v>392</v>
      </c>
      <c r="E59" s="1313" t="s">
        <v>397</v>
      </c>
      <c r="F59" s="1319"/>
      <c r="G59" s="1311"/>
      <c r="H59" s="1309">
        <f t="shared" si="2"/>
        <v>0</v>
      </c>
      <c r="I59" s="1310"/>
      <c r="J59" s="1311"/>
      <c r="K59" s="1309">
        <f t="shared" si="3"/>
        <v>0</v>
      </c>
      <c r="Q59" s="748"/>
      <c r="R59" s="748"/>
    </row>
    <row r="60" spans="1:18" ht="15">
      <c r="A60" s="1306" t="s">
        <v>484</v>
      </c>
      <c r="B60" s="1313" t="s">
        <v>485</v>
      </c>
      <c r="C60" s="1313" t="s">
        <v>486</v>
      </c>
      <c r="D60" s="1313" t="s">
        <v>392</v>
      </c>
      <c r="E60" s="1313" t="s">
        <v>487</v>
      </c>
      <c r="F60" s="1319"/>
      <c r="G60" s="1311"/>
      <c r="H60" s="1309">
        <f t="shared" si="2"/>
        <v>0</v>
      </c>
      <c r="I60" s="1310"/>
      <c r="J60" s="1311"/>
      <c r="K60" s="1309">
        <f t="shared" si="3"/>
        <v>0</v>
      </c>
      <c r="Q60" s="748"/>
      <c r="R60" s="748"/>
    </row>
    <row r="61" spans="1:18" ht="15">
      <c r="A61" s="1306" t="s">
        <v>1820</v>
      </c>
      <c r="B61" s="1313"/>
      <c r="C61" s="1313" t="s">
        <v>1821</v>
      </c>
      <c r="D61" s="1313" t="s">
        <v>392</v>
      </c>
      <c r="E61" s="1313" t="s">
        <v>474</v>
      </c>
      <c r="F61" s="1319">
        <v>345</v>
      </c>
      <c r="G61" s="1311">
        <v>1160.6211000000001</v>
      </c>
      <c r="H61" s="1309">
        <f t="shared" si="2"/>
        <v>400414.2795</v>
      </c>
      <c r="I61" s="1310">
        <v>340</v>
      </c>
      <c r="J61" s="1311">
        <v>1160.6211000000001</v>
      </c>
      <c r="K61" s="1309">
        <f t="shared" si="3"/>
        <v>394611.174</v>
      </c>
      <c r="Q61" s="748"/>
      <c r="R61" s="748"/>
    </row>
    <row r="62" spans="1:18" ht="15">
      <c r="A62" s="1306" t="s">
        <v>4738</v>
      </c>
      <c r="B62" s="1313" t="s">
        <v>4739</v>
      </c>
      <c r="C62" s="1313" t="s">
        <v>4740</v>
      </c>
      <c r="D62" s="1313" t="s">
        <v>392</v>
      </c>
      <c r="E62" s="1313" t="s">
        <v>4741</v>
      </c>
      <c r="F62" s="1319"/>
      <c r="G62" s="1295"/>
      <c r="H62" s="1309">
        <f t="shared" si="2"/>
        <v>0</v>
      </c>
      <c r="I62" s="1310"/>
      <c r="J62" s="1295"/>
      <c r="K62" s="1309">
        <f t="shared" si="3"/>
        <v>0</v>
      </c>
      <c r="Q62" s="748"/>
      <c r="R62" s="748"/>
    </row>
    <row r="63" spans="1:18" ht="15">
      <c r="A63" s="1306" t="s">
        <v>7568</v>
      </c>
      <c r="B63" s="1306" t="s">
        <v>7569</v>
      </c>
      <c r="C63" s="1306" t="s">
        <v>7570</v>
      </c>
      <c r="D63" s="1306" t="s">
        <v>392</v>
      </c>
      <c r="E63" s="1306" t="s">
        <v>7571</v>
      </c>
      <c r="F63" s="1307">
        <v>16</v>
      </c>
      <c r="G63" s="1295">
        <v>29464.05</v>
      </c>
      <c r="H63" s="1309">
        <f t="shared" si="2"/>
        <v>471424.8</v>
      </c>
      <c r="I63" s="1315">
        <v>13</v>
      </c>
      <c r="J63" s="1295">
        <v>29464.05</v>
      </c>
      <c r="K63" s="1309">
        <f t="shared" si="3"/>
        <v>383032.64999999997</v>
      </c>
      <c r="Q63" s="748"/>
      <c r="R63" s="748"/>
    </row>
    <row r="64" spans="1:18" ht="15">
      <c r="A64" s="1306" t="s">
        <v>7572</v>
      </c>
      <c r="B64" s="1306" t="s">
        <v>7573</v>
      </c>
      <c r="C64" s="1306" t="s">
        <v>7574</v>
      </c>
      <c r="D64" s="1306" t="s">
        <v>392</v>
      </c>
      <c r="E64" s="1306" t="s">
        <v>7575</v>
      </c>
      <c r="F64" s="1307">
        <v>41</v>
      </c>
      <c r="G64" s="1295">
        <v>20708.79</v>
      </c>
      <c r="H64" s="1309">
        <f t="shared" si="2"/>
        <v>849060.39</v>
      </c>
      <c r="I64" s="1306">
        <v>35</v>
      </c>
      <c r="J64" s="1295">
        <v>20708.79</v>
      </c>
      <c r="K64" s="1309">
        <f t="shared" si="3"/>
        <v>724807.65</v>
      </c>
      <c r="Q64" s="748"/>
      <c r="R64" s="748"/>
    </row>
    <row r="65" spans="1:18" ht="15">
      <c r="A65" s="1306" t="s">
        <v>7576</v>
      </c>
      <c r="B65" s="1306" t="s">
        <v>7577</v>
      </c>
      <c r="C65" s="1306" t="s">
        <v>7578</v>
      </c>
      <c r="D65" s="1306" t="s">
        <v>392</v>
      </c>
      <c r="E65" s="1306" t="s">
        <v>7579</v>
      </c>
      <c r="F65" s="1307">
        <v>28</v>
      </c>
      <c r="G65" s="1295">
        <v>43079.96</v>
      </c>
      <c r="H65" s="1309">
        <f t="shared" si="2"/>
        <v>1206238.8799999999</v>
      </c>
      <c r="I65" s="1306">
        <v>17</v>
      </c>
      <c r="J65" s="1295">
        <v>43079.96</v>
      </c>
      <c r="K65" s="1309">
        <f t="shared" si="3"/>
        <v>732359.32</v>
      </c>
      <c r="N65" s="267"/>
      <c r="Q65" s="748"/>
      <c r="R65" s="748"/>
    </row>
    <row r="66" spans="1:18" ht="15">
      <c r="A66" s="1316"/>
      <c r="B66" s="1316"/>
      <c r="C66" s="1316"/>
      <c r="D66" s="1316"/>
      <c r="E66" s="1316"/>
      <c r="F66" s="1320"/>
      <c r="G66" s="1321"/>
      <c r="I66" s="1306"/>
      <c r="J66" s="1295"/>
      <c r="K66" s="1306"/>
      <c r="N66" s="267"/>
      <c r="Q66" s="748"/>
      <c r="R66" s="748"/>
    </row>
    <row r="67" spans="1:18" ht="15">
      <c r="A67" s="1322" t="s">
        <v>488</v>
      </c>
      <c r="B67" s="1322"/>
      <c r="C67" s="1322"/>
      <c r="D67" s="1322"/>
      <c r="E67" s="1322"/>
      <c r="F67" s="1323"/>
      <c r="G67" s="1324"/>
      <c r="H67" s="1325">
        <f>SUM(H68:H76)</f>
        <v>17198555.708763</v>
      </c>
      <c r="I67" s="1326"/>
      <c r="J67" s="1316"/>
      <c r="K67" s="1327">
        <f>SUM(K68:K76)</f>
        <v>17280999.998201601</v>
      </c>
      <c r="L67" s="745"/>
      <c r="Q67" s="748"/>
      <c r="R67" s="748"/>
    </row>
    <row r="68" spans="1:18" ht="15">
      <c r="A68" s="1306" t="s">
        <v>489</v>
      </c>
      <c r="B68" s="1313" t="s">
        <v>490</v>
      </c>
      <c r="C68" s="1313" t="s">
        <v>1822</v>
      </c>
      <c r="D68" s="1313" t="s">
        <v>392</v>
      </c>
      <c r="E68" s="1313" t="s">
        <v>491</v>
      </c>
      <c r="F68" s="1294"/>
      <c r="G68" s="1294"/>
      <c r="H68" s="1301"/>
      <c r="I68" s="1310"/>
      <c r="J68" s="1328"/>
      <c r="K68" s="1329"/>
      <c r="Q68" s="748"/>
      <c r="R68" s="748"/>
    </row>
    <row r="69" spans="1:18" ht="15">
      <c r="A69" s="1306" t="s">
        <v>492</v>
      </c>
      <c r="B69" s="1313" t="s">
        <v>493</v>
      </c>
      <c r="C69" s="1313" t="s">
        <v>494</v>
      </c>
      <c r="D69" s="1313" t="s">
        <v>392</v>
      </c>
      <c r="E69" s="1313" t="s">
        <v>1855</v>
      </c>
      <c r="F69" s="1294"/>
      <c r="G69" s="1294"/>
      <c r="H69" s="1301"/>
      <c r="I69" s="1310"/>
      <c r="J69" s="1330"/>
      <c r="K69" s="1329"/>
      <c r="Q69" s="748"/>
      <c r="R69" s="748"/>
    </row>
    <row r="70" spans="1:18" ht="15">
      <c r="A70" s="1306" t="s">
        <v>489</v>
      </c>
      <c r="B70" s="1313" t="s">
        <v>490</v>
      </c>
      <c r="C70" s="1313" t="s">
        <v>293</v>
      </c>
      <c r="D70" s="1313" t="s">
        <v>392</v>
      </c>
      <c r="E70" s="1313" t="s">
        <v>491</v>
      </c>
      <c r="F70" s="1294"/>
      <c r="G70" s="1294"/>
      <c r="H70" s="1301"/>
      <c r="I70" s="1310"/>
      <c r="J70" s="1330"/>
      <c r="K70" s="1329"/>
      <c r="Q70" s="748"/>
      <c r="R70" s="748"/>
    </row>
    <row r="71" spans="1:18" ht="15">
      <c r="A71" s="1306" t="s">
        <v>492</v>
      </c>
      <c r="B71" s="1313" t="s">
        <v>493</v>
      </c>
      <c r="C71" s="1313" t="s">
        <v>294</v>
      </c>
      <c r="D71" s="1313" t="s">
        <v>392</v>
      </c>
      <c r="E71" s="1313" t="s">
        <v>491</v>
      </c>
      <c r="F71" s="1294">
        <v>153</v>
      </c>
      <c r="G71" s="1331">
        <v>24200</v>
      </c>
      <c r="H71" s="1309">
        <f t="shared" ref="H71:H76" si="4">F71*G71</f>
        <v>3702600</v>
      </c>
      <c r="I71" s="1310">
        <v>153</v>
      </c>
      <c r="J71" s="1311">
        <v>24200</v>
      </c>
      <c r="K71" s="1309">
        <f t="shared" ref="K71:K76" si="5">I71*J71</f>
        <v>3702600</v>
      </c>
      <c r="Q71" s="748"/>
      <c r="R71" s="748"/>
    </row>
    <row r="72" spans="1:18" ht="15">
      <c r="A72" s="1306" t="s">
        <v>492</v>
      </c>
      <c r="B72" s="1313" t="s">
        <v>493</v>
      </c>
      <c r="C72" s="1313" t="s">
        <v>294</v>
      </c>
      <c r="D72" s="1313" t="s">
        <v>392</v>
      </c>
      <c r="E72" s="1313" t="s">
        <v>4742</v>
      </c>
      <c r="F72" s="1294">
        <v>84</v>
      </c>
      <c r="G72" s="1331">
        <v>48400</v>
      </c>
      <c r="H72" s="1309">
        <f t="shared" si="4"/>
        <v>4065600</v>
      </c>
      <c r="I72" s="1310">
        <v>84</v>
      </c>
      <c r="J72" s="1311">
        <v>48400</v>
      </c>
      <c r="K72" s="1309">
        <f t="shared" si="5"/>
        <v>4065600</v>
      </c>
      <c r="Q72" s="748"/>
      <c r="R72" s="748"/>
    </row>
    <row r="73" spans="1:18" ht="15">
      <c r="A73" s="1306" t="s">
        <v>492</v>
      </c>
      <c r="B73" s="1313" t="s">
        <v>493</v>
      </c>
      <c r="C73" s="1313" t="s">
        <v>294</v>
      </c>
      <c r="D73" s="1313" t="s">
        <v>392</v>
      </c>
      <c r="E73" s="1313" t="s">
        <v>6752</v>
      </c>
      <c r="F73" s="1294"/>
      <c r="G73" s="1331"/>
      <c r="H73" s="1309">
        <f t="shared" si="4"/>
        <v>0</v>
      </c>
      <c r="I73" s="1310"/>
      <c r="J73" s="1311"/>
      <c r="K73" s="1309">
        <f t="shared" si="5"/>
        <v>0</v>
      </c>
      <c r="Q73" s="748"/>
      <c r="R73" s="748"/>
    </row>
    <row r="74" spans="1:18" ht="15">
      <c r="A74" s="1306" t="s">
        <v>489</v>
      </c>
      <c r="B74" s="1313" t="s">
        <v>490</v>
      </c>
      <c r="C74" s="1313" t="s">
        <v>4743</v>
      </c>
      <c r="D74" s="1313" t="s">
        <v>392</v>
      </c>
      <c r="E74" s="1313" t="s">
        <v>491</v>
      </c>
      <c r="F74" s="1294">
        <v>1319</v>
      </c>
      <c r="G74" s="1331">
        <v>4158.0088770000002</v>
      </c>
      <c r="H74" s="1309">
        <f t="shared" si="4"/>
        <v>5484413.7087630006</v>
      </c>
      <c r="I74" s="1310">
        <v>1323</v>
      </c>
      <c r="J74" s="1311">
        <v>4158.0088699999997</v>
      </c>
      <c r="K74" s="1309">
        <f t="shared" si="5"/>
        <v>5501045.7350099999</v>
      </c>
      <c r="Q74" s="748"/>
      <c r="R74" s="748"/>
    </row>
    <row r="75" spans="1:18">
      <c r="A75" s="1306" t="s">
        <v>489</v>
      </c>
      <c r="B75" s="1313" t="s">
        <v>490</v>
      </c>
      <c r="C75" s="1313" t="s">
        <v>4743</v>
      </c>
      <c r="D75" s="1313" t="s">
        <v>392</v>
      </c>
      <c r="E75" s="1313" t="s">
        <v>4742</v>
      </c>
      <c r="F75" s="1332">
        <v>449</v>
      </c>
      <c r="G75" s="1331">
        <v>8316</v>
      </c>
      <c r="H75" s="1309">
        <f t="shared" si="4"/>
        <v>3733884</v>
      </c>
      <c r="I75" s="1315">
        <v>456</v>
      </c>
      <c r="J75" s="1311">
        <v>8315.7972000000009</v>
      </c>
      <c r="K75" s="1309">
        <f t="shared" si="5"/>
        <v>3792003.5232000006</v>
      </c>
    </row>
    <row r="76" spans="1:18">
      <c r="A76" s="1306"/>
      <c r="B76" s="1313"/>
      <c r="C76" s="1313" t="s">
        <v>4743</v>
      </c>
      <c r="D76" s="1313" t="s">
        <v>392</v>
      </c>
      <c r="E76" s="1313" t="s">
        <v>6752</v>
      </c>
      <c r="F76" s="1332">
        <v>102</v>
      </c>
      <c r="G76" s="1331">
        <v>2079</v>
      </c>
      <c r="H76" s="1309">
        <f t="shared" si="4"/>
        <v>212058</v>
      </c>
      <c r="I76" s="1315">
        <v>106</v>
      </c>
      <c r="J76" s="1333">
        <v>2073.1201885999999</v>
      </c>
      <c r="K76" s="1309">
        <f t="shared" si="5"/>
        <v>219750.73999159998</v>
      </c>
    </row>
    <row r="77" spans="1:18" ht="13.5" thickBot="1">
      <c r="A77" s="1306"/>
      <c r="B77" s="1313"/>
      <c r="C77" s="1313"/>
      <c r="D77" s="1313"/>
      <c r="E77" s="1313"/>
      <c r="F77" s="1307"/>
      <c r="G77" s="1307"/>
      <c r="H77" s="1334"/>
      <c r="I77" s="1306"/>
      <c r="J77" s="1295"/>
      <c r="K77" s="1316"/>
    </row>
    <row r="78" spans="1:18" ht="13.5" thickBot="1">
      <c r="A78" s="1301" t="s">
        <v>495</v>
      </c>
      <c r="B78" s="1301"/>
      <c r="C78" s="1301"/>
      <c r="D78" s="1301"/>
      <c r="E78" s="1301"/>
      <c r="F78" s="1294"/>
      <c r="G78" s="1302"/>
      <c r="H78" s="1335">
        <f>SUM(H79:H92)</f>
        <v>110625325.22000001</v>
      </c>
      <c r="I78" s="1336"/>
      <c r="J78" s="1337"/>
      <c r="K78" s="1335">
        <f>SUM(K79:K92)</f>
        <v>95224000</v>
      </c>
      <c r="L78" s="745"/>
    </row>
    <row r="79" spans="1:18">
      <c r="A79" s="1301" t="s">
        <v>496</v>
      </c>
      <c r="B79" s="1313" t="s">
        <v>497</v>
      </c>
      <c r="C79" s="1314"/>
      <c r="D79" s="1314"/>
      <c r="E79" s="1314"/>
      <c r="F79" s="1338"/>
      <c r="G79" s="1338"/>
      <c r="H79" s="1339">
        <v>11861298.619999999</v>
      </c>
      <c r="I79" s="1340"/>
      <c r="J79" s="1341"/>
      <c r="K79" s="1339">
        <v>9326379.3200000003</v>
      </c>
    </row>
    <row r="80" spans="1:18">
      <c r="A80" s="1301" t="s">
        <v>498</v>
      </c>
      <c r="B80" s="1313" t="s">
        <v>499</v>
      </c>
      <c r="C80" s="1314"/>
      <c r="D80" s="1314"/>
      <c r="E80" s="1314"/>
      <c r="F80" s="1338"/>
      <c r="G80" s="1338"/>
      <c r="H80" s="1339">
        <v>36973510.960000001</v>
      </c>
      <c r="I80" s="1340"/>
      <c r="J80" s="1341"/>
      <c r="K80" s="1339">
        <v>32325698.32</v>
      </c>
    </row>
    <row r="81" spans="1:12">
      <c r="A81" s="1301" t="s">
        <v>500</v>
      </c>
      <c r="B81" s="1313" t="s">
        <v>501</v>
      </c>
      <c r="C81" s="1314"/>
      <c r="D81" s="1314"/>
      <c r="E81" s="1314"/>
      <c r="F81" s="1338"/>
      <c r="G81" s="1338"/>
      <c r="H81" s="1339">
        <v>2972808.99</v>
      </c>
      <c r="I81" s="1340"/>
      <c r="J81" s="1341"/>
      <c r="K81" s="1339">
        <v>3025000</v>
      </c>
    </row>
    <row r="82" spans="1:12">
      <c r="A82" s="1301" t="s">
        <v>502</v>
      </c>
      <c r="B82" s="1313" t="s">
        <v>503</v>
      </c>
      <c r="C82" s="1314"/>
      <c r="D82" s="1314"/>
      <c r="E82" s="1314"/>
      <c r="F82" s="1338"/>
      <c r="G82" s="1338"/>
      <c r="H82" s="1339">
        <v>470240.7</v>
      </c>
      <c r="I82" s="1340"/>
      <c r="J82" s="1341"/>
      <c r="K82" s="1339">
        <v>460235.32</v>
      </c>
    </row>
    <row r="83" spans="1:12">
      <c r="A83" s="1301" t="s">
        <v>504</v>
      </c>
      <c r="B83" s="1313" t="s">
        <v>505</v>
      </c>
      <c r="C83" s="1314"/>
      <c r="D83" s="1314"/>
      <c r="E83" s="1314"/>
      <c r="F83" s="1338"/>
      <c r="G83" s="1338"/>
      <c r="H83" s="1339">
        <v>84330.66</v>
      </c>
      <c r="I83" s="1340"/>
      <c r="J83" s="1341"/>
      <c r="K83" s="1339">
        <v>80325.36</v>
      </c>
    </row>
    <row r="84" spans="1:12">
      <c r="A84" s="1301" t="s">
        <v>506</v>
      </c>
      <c r="B84" s="1313" t="s">
        <v>507</v>
      </c>
      <c r="C84" s="1314"/>
      <c r="D84" s="1314"/>
      <c r="E84" s="1314"/>
      <c r="F84" s="1338"/>
      <c r="G84" s="1338"/>
      <c r="H84" s="1339">
        <v>4554165.5999999996</v>
      </c>
      <c r="I84" s="1340"/>
      <c r="J84" s="1341"/>
      <c r="K84" s="1339">
        <v>3573564.6</v>
      </c>
    </row>
    <row r="85" spans="1:12">
      <c r="A85" s="1301" t="s">
        <v>508</v>
      </c>
      <c r="B85" s="1313" t="s">
        <v>509</v>
      </c>
      <c r="C85" s="1314"/>
      <c r="D85" s="1314"/>
      <c r="E85" s="1314"/>
      <c r="F85" s="1338"/>
      <c r="G85" s="1338"/>
      <c r="H85" s="1339">
        <v>26979559.149999999</v>
      </c>
      <c r="I85" s="1340"/>
      <c r="J85" s="1341"/>
      <c r="K85" s="1339">
        <v>25643397</v>
      </c>
    </row>
    <row r="86" spans="1:12">
      <c r="A86" s="1301" t="s">
        <v>510</v>
      </c>
      <c r="B86" s="1313" t="s">
        <v>511</v>
      </c>
      <c r="C86" s="1314"/>
      <c r="D86" s="1314"/>
      <c r="E86" s="1314"/>
      <c r="F86" s="1338"/>
      <c r="G86" s="1338"/>
      <c r="H86" s="1339">
        <v>0</v>
      </c>
      <c r="I86" s="1340"/>
      <c r="J86" s="1341"/>
      <c r="K86" s="1339">
        <v>0</v>
      </c>
    </row>
    <row r="87" spans="1:12">
      <c r="A87" s="1301" t="s">
        <v>512</v>
      </c>
      <c r="B87" s="1313" t="s">
        <v>513</v>
      </c>
      <c r="C87" s="1314"/>
      <c r="D87" s="1314"/>
      <c r="E87" s="1314"/>
      <c r="F87" s="1338"/>
      <c r="G87" s="1338"/>
      <c r="H87" s="1339">
        <v>1652749.43</v>
      </c>
      <c r="I87" s="1340"/>
      <c r="J87" s="1341"/>
      <c r="K87" s="1339">
        <v>1532369</v>
      </c>
    </row>
    <row r="88" spans="1:12">
      <c r="A88" s="1301" t="s">
        <v>514</v>
      </c>
      <c r="B88" s="1313" t="s">
        <v>515</v>
      </c>
      <c r="C88" s="1314"/>
      <c r="D88" s="1314"/>
      <c r="E88" s="1314"/>
      <c r="F88" s="1338"/>
      <c r="G88" s="1338"/>
      <c r="H88" s="1339">
        <v>13600354.939999999</v>
      </c>
      <c r="I88" s="1340"/>
      <c r="J88" s="1341"/>
      <c r="K88" s="1339">
        <v>10326987.32</v>
      </c>
    </row>
    <row r="89" spans="1:12">
      <c r="A89" s="1301" t="s">
        <v>516</v>
      </c>
      <c r="B89" s="1313" t="s">
        <v>517</v>
      </c>
      <c r="C89" s="1314"/>
      <c r="D89" s="1314"/>
      <c r="E89" s="1314"/>
      <c r="F89" s="1338"/>
      <c r="G89" s="1338"/>
      <c r="H89" s="1339">
        <v>8997.33</v>
      </c>
      <c r="I89" s="1340"/>
      <c r="J89" s="1342"/>
      <c r="K89" s="1339">
        <v>10362.200000000001</v>
      </c>
    </row>
    <row r="90" spans="1:12">
      <c r="A90" s="1301" t="s">
        <v>518</v>
      </c>
      <c r="B90" s="1313" t="s">
        <v>519</v>
      </c>
      <c r="C90" s="1314"/>
      <c r="D90" s="1314"/>
      <c r="E90" s="1314"/>
      <c r="F90" s="1338"/>
      <c r="G90" s="1338"/>
      <c r="H90" s="1339">
        <v>445276.54</v>
      </c>
      <c r="I90" s="1340"/>
      <c r="J90" s="1342"/>
      <c r="K90" s="1339">
        <v>432369.24</v>
      </c>
    </row>
    <row r="91" spans="1:12">
      <c r="A91" s="1301" t="s">
        <v>520</v>
      </c>
      <c r="B91" s="1313" t="s">
        <v>521</v>
      </c>
      <c r="C91" s="1314"/>
      <c r="D91" s="1314"/>
      <c r="E91" s="1314"/>
      <c r="F91" s="1338"/>
      <c r="G91" s="1338"/>
      <c r="H91" s="1339">
        <v>166959.94</v>
      </c>
      <c r="I91" s="1340"/>
      <c r="J91" s="1342"/>
      <c r="K91" s="1339">
        <v>160325</v>
      </c>
    </row>
    <row r="92" spans="1:12" ht="13.5" thickBot="1">
      <c r="A92" s="1301" t="s">
        <v>522</v>
      </c>
      <c r="B92" s="1313" t="s">
        <v>4126</v>
      </c>
      <c r="C92" s="1314"/>
      <c r="D92" s="1314"/>
      <c r="E92" s="1314"/>
      <c r="F92" s="1338"/>
      <c r="G92" s="1338"/>
      <c r="H92" s="1339">
        <v>10855072.359999999</v>
      </c>
      <c r="I92" s="1340"/>
      <c r="J92" s="1342"/>
      <c r="K92" s="1339">
        <v>8326987.3200000003</v>
      </c>
    </row>
    <row r="93" spans="1:12" ht="13.5" thickBot="1">
      <c r="A93" s="1297" t="s">
        <v>2777</v>
      </c>
      <c r="B93" s="1343"/>
      <c r="C93" s="1343"/>
      <c r="D93" s="1343"/>
      <c r="E93" s="1343"/>
      <c r="F93" s="1342"/>
      <c r="G93" s="1344"/>
      <c r="H93" s="1384">
        <f>SUM(H9,H52,H67,H78)</f>
        <v>149382374.887297</v>
      </c>
      <c r="I93" s="1345"/>
      <c r="J93" s="1344"/>
      <c r="K93" s="1346">
        <v>133172000</v>
      </c>
      <c r="L93" s="745"/>
    </row>
    <row r="94" spans="1:12">
      <c r="A94" s="12"/>
      <c r="B94" s="12"/>
      <c r="C94" s="12"/>
      <c r="D94" s="12"/>
      <c r="E94" s="12"/>
      <c r="F94" s="1347"/>
      <c r="G94" s="1347"/>
      <c r="H94" s="12"/>
      <c r="I94" s="12"/>
      <c r="J94" s="1347"/>
      <c r="K94" s="12"/>
    </row>
    <row r="95" spans="1:12" s="10" customFormat="1" ht="15.75">
      <c r="B95" s="14"/>
      <c r="C95" s="14"/>
      <c r="D95" s="14"/>
      <c r="E95" s="14"/>
      <c r="F95" s="15"/>
      <c r="G95" s="15"/>
      <c r="H95" s="14"/>
      <c r="I95" s="14"/>
      <c r="J95" s="15"/>
      <c r="K95" s="14"/>
    </row>
  </sheetData>
  <mergeCells count="7">
    <mergeCell ref="F6:H6"/>
    <mergeCell ref="I6:K6"/>
    <mergeCell ref="A6:A7"/>
    <mergeCell ref="B6:B7"/>
    <mergeCell ref="C6:C7"/>
    <mergeCell ref="D6:D7"/>
    <mergeCell ref="E6:E7"/>
  </mergeCells>
  <phoneticPr fontId="42" type="noConversion"/>
  <pageMargins left="0.23999999999999996" right="0.23999999999999996" top="0.75" bottom="0.75" header="0.31" footer="0.31"/>
  <pageSetup paperSize="9" fitToHeight="0" orientation="portrait" horizontalDpi="1200" verticalDpi="1200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>
      <selection activeCell="F18" sqref="F18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3.7109375" customWidth="1"/>
    <col min="11" max="11" width="17.28515625" customWidth="1"/>
  </cols>
  <sheetData>
    <row r="1" spans="1:23">
      <c r="A1" s="743"/>
      <c r="B1" s="744" t="s">
        <v>1240</v>
      </c>
      <c r="C1" s="988" t="str">
        <f>[1]Kadar.ode.!C1</f>
        <v>OB "Stefan Visoki" Smederevska Palanka</v>
      </c>
      <c r="D1" s="967"/>
      <c r="E1" s="967"/>
      <c r="F1" s="967"/>
      <c r="G1" s="968"/>
      <c r="H1" s="1034"/>
      <c r="I1" s="1035"/>
      <c r="J1" s="1036"/>
      <c r="K1" s="1036"/>
      <c r="L1" s="1036"/>
      <c r="M1" s="1036"/>
      <c r="N1" s="1036"/>
      <c r="O1" s="1036"/>
      <c r="P1" s="1036"/>
      <c r="Q1" s="1036"/>
      <c r="R1" s="1040"/>
      <c r="S1" s="1040"/>
      <c r="T1" s="1040"/>
      <c r="U1" s="1040"/>
      <c r="V1" s="1040"/>
      <c r="W1" s="1040"/>
    </row>
    <row r="2" spans="1:23">
      <c r="A2" s="743"/>
      <c r="B2" s="744" t="s">
        <v>1242</v>
      </c>
      <c r="C2" s="926" t="s">
        <v>7809</v>
      </c>
      <c r="D2" s="927"/>
      <c r="E2" s="967"/>
      <c r="F2" s="967"/>
      <c r="G2" s="968"/>
      <c r="H2" s="1034"/>
      <c r="I2" s="1037"/>
      <c r="J2" s="1036"/>
      <c r="K2" s="1036"/>
      <c r="L2" s="1036"/>
      <c r="M2" s="1036"/>
      <c r="N2" s="1040"/>
      <c r="O2" s="1040"/>
      <c r="P2" s="1040"/>
      <c r="Q2" s="1040"/>
      <c r="R2" s="1040"/>
      <c r="S2" s="1040"/>
    </row>
    <row r="3" spans="1:23">
      <c r="A3" s="743"/>
      <c r="B3" s="744" t="s">
        <v>1243</v>
      </c>
      <c r="C3" s="926" t="s">
        <v>7810</v>
      </c>
      <c r="D3" s="927"/>
      <c r="E3" s="967"/>
      <c r="F3" s="967"/>
      <c r="G3" s="968"/>
      <c r="H3" s="1034"/>
      <c r="I3" s="1037"/>
      <c r="J3" s="1036"/>
      <c r="K3" s="1036"/>
      <c r="L3" s="1036"/>
      <c r="M3" s="1036"/>
      <c r="N3" s="1036"/>
      <c r="O3" s="1036"/>
      <c r="P3" s="1036"/>
      <c r="Q3" s="1036"/>
      <c r="R3" s="1040"/>
      <c r="S3" s="1040"/>
      <c r="T3" s="1040"/>
      <c r="U3" s="1040"/>
      <c r="V3" s="1040"/>
      <c r="W3" s="1040"/>
    </row>
    <row r="4" spans="1:23" ht="14.25">
      <c r="A4" s="743"/>
      <c r="B4" s="744" t="s">
        <v>1244</v>
      </c>
      <c r="C4" s="746" t="s">
        <v>1223</v>
      </c>
      <c r="D4" s="747"/>
      <c r="E4" s="747"/>
      <c r="F4" s="747"/>
      <c r="G4" s="969"/>
      <c r="H4" s="1038"/>
      <c r="I4" s="1039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</row>
    <row r="5" spans="1:23">
      <c r="C5" s="1041"/>
      <c r="D5" s="1041"/>
      <c r="E5" s="1041"/>
      <c r="F5" s="1041"/>
      <c r="G5" s="1042"/>
      <c r="H5" s="1042"/>
      <c r="I5" s="1041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  <c r="U5" s="1043"/>
      <c r="V5" s="1043"/>
      <c r="W5" s="1043"/>
    </row>
    <row r="6" spans="1:23" ht="123" customHeight="1" thickBot="1">
      <c r="A6" s="1044"/>
      <c r="B6" s="1044"/>
      <c r="C6" s="1045" t="s">
        <v>1247</v>
      </c>
      <c r="D6" s="1045" t="s">
        <v>2782</v>
      </c>
      <c r="E6" s="1045" t="s">
        <v>2775</v>
      </c>
      <c r="F6" s="1045" t="s">
        <v>1248</v>
      </c>
      <c r="G6" s="1045" t="s">
        <v>2792</v>
      </c>
      <c r="H6" s="1045" t="s">
        <v>2793</v>
      </c>
      <c r="I6" s="1045" t="s">
        <v>2794</v>
      </c>
      <c r="J6" s="1046" t="s">
        <v>75</v>
      </c>
      <c r="K6" s="1047" t="s">
        <v>76</v>
      </c>
      <c r="L6" s="1043"/>
      <c r="M6" s="1043"/>
      <c r="N6" s="1043"/>
      <c r="O6" s="1043"/>
      <c r="P6" s="1043"/>
      <c r="Q6" s="1043"/>
      <c r="R6" s="1043"/>
      <c r="S6" s="1043"/>
      <c r="T6" s="1043"/>
      <c r="U6" s="1043"/>
      <c r="V6" s="1043"/>
      <c r="W6" s="1043"/>
    </row>
    <row r="7" spans="1:23" ht="6" customHeight="1" thickTop="1" thickBot="1">
      <c r="A7" s="1044"/>
      <c r="B7" s="1044"/>
      <c r="C7" s="1044"/>
      <c r="D7" s="1044"/>
      <c r="E7" s="1044"/>
      <c r="F7" s="1044"/>
      <c r="G7" s="1044"/>
      <c r="H7" s="1044"/>
      <c r="I7" s="1043"/>
      <c r="J7" s="63"/>
      <c r="K7" s="64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1043"/>
      <c r="W7" s="1043"/>
    </row>
    <row r="8" spans="1:23" ht="16.5" thickTop="1" thickBot="1">
      <c r="A8" s="1044" t="s">
        <v>2795</v>
      </c>
      <c r="B8" s="1044"/>
      <c r="C8" s="1044">
        <f>SUM('[2]Palanka tab1'!I30+'[2]Palanka tab 2'!E18+'[2]Palanka tab3'!D23)</f>
        <v>99</v>
      </c>
      <c r="D8" s="1048">
        <f>SUM('[2]Palanka tab1'!P30+'[2]Palanka tab 2'!H18+'[2]Palanka tab3'!J23-'[2]Palanka tab3'!E11-'[2]Palanka tab3'!J18)</f>
        <v>100</v>
      </c>
      <c r="E8" s="1048">
        <f t="shared" ref="E8:E13" si="0">C8-D8</f>
        <v>-1</v>
      </c>
      <c r="F8" s="1044">
        <f>SUM('[2]Palanka tab1'!AD30+'[2]Palanka tab 2'!P18+'[2]Palanka tab3'!T23)</f>
        <v>0</v>
      </c>
      <c r="G8" s="1044">
        <f t="shared" ref="G8:G13" si="1">SUM(C8,F8)</f>
        <v>99</v>
      </c>
      <c r="H8" s="1049">
        <v>2</v>
      </c>
      <c r="I8" s="1050">
        <v>2</v>
      </c>
      <c r="J8" s="1051">
        <v>4</v>
      </c>
      <c r="K8" s="1051">
        <v>103</v>
      </c>
      <c r="L8" s="1043"/>
      <c r="M8" s="1043"/>
      <c r="N8" s="1043"/>
      <c r="O8" s="1043"/>
      <c r="P8" s="1043"/>
      <c r="Q8" s="1043"/>
      <c r="R8" s="1043"/>
      <c r="S8" s="1043"/>
      <c r="T8" s="1043"/>
      <c r="U8" s="1043"/>
      <c r="V8" s="1043"/>
      <c r="W8" s="1043"/>
    </row>
    <row r="9" spans="1:23" ht="16.5" thickTop="1" thickBot="1">
      <c r="A9" s="1044" t="s">
        <v>2796</v>
      </c>
      <c r="B9" s="1044"/>
      <c r="C9" s="1044">
        <f>SUM('[2]Palanka tab3'!E23)</f>
        <v>3</v>
      </c>
      <c r="D9" s="1044">
        <f>SUM('[2]Palanka tab3'!E11+'[2]Palanka tab3'!J18)</f>
        <v>3</v>
      </c>
      <c r="E9" s="1044">
        <f t="shared" si="0"/>
        <v>0</v>
      </c>
      <c r="F9" s="1044">
        <f>SUM('[2]Palanka tab3'!U23)</f>
        <v>0</v>
      </c>
      <c r="G9" s="1044">
        <f t="shared" si="1"/>
        <v>3</v>
      </c>
      <c r="H9" s="1049">
        <v>0</v>
      </c>
      <c r="I9" s="1049">
        <v>1</v>
      </c>
      <c r="J9" s="1051">
        <v>1</v>
      </c>
      <c r="K9" s="1052">
        <v>4</v>
      </c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1043"/>
      <c r="W9" s="1043"/>
    </row>
    <row r="10" spans="1:23" ht="16.5" thickTop="1" thickBot="1">
      <c r="A10" s="1044" t="s">
        <v>2797</v>
      </c>
      <c r="B10" s="1044"/>
      <c r="C10" s="1044">
        <f>SUM('[2]Palanka tab1'!R30+'[2]Palanka tab 2'!J18+'[2]Palanka tab3'!L23)</f>
        <v>356</v>
      </c>
      <c r="D10" s="1048">
        <f>SUM('[2]Palanka tab1'!X30+'[2]Palanka tab 2'!K18+'[2]Palanka tab3'!O23)</f>
        <v>364</v>
      </c>
      <c r="E10" s="1044">
        <f t="shared" si="0"/>
        <v>-8</v>
      </c>
      <c r="F10" s="1044">
        <f>SUM('[2]Palanka tab1'!AE30+'[2]Palanka tab 2'!Q18+'[2]Palanka tab3'!V23)</f>
        <v>0</v>
      </c>
      <c r="G10" s="1044">
        <f t="shared" si="1"/>
        <v>356</v>
      </c>
      <c r="H10" s="1049">
        <v>27</v>
      </c>
      <c r="I10" s="1049">
        <v>10</v>
      </c>
      <c r="J10" s="1051">
        <v>37</v>
      </c>
      <c r="K10" s="1052">
        <v>393</v>
      </c>
    </row>
    <row r="11" spans="1:23" ht="16.5" thickTop="1" thickBot="1">
      <c r="A11" s="1044" t="s">
        <v>2798</v>
      </c>
      <c r="B11" s="1044"/>
      <c r="C11" s="1044">
        <f>SUM('[2]Palanka tab1'!Z30+'[2]Palanka tab 2'!M18+'[2]Palanka tab3'!Q23)</f>
        <v>6</v>
      </c>
      <c r="D11" s="1044">
        <f>SUM('[2]Palanka tab1'!AA30+'[2]Palanka tab1'!AB30+'[2]Palanka tab 2'!N18+'[2]Palanka tab3'!R23)</f>
        <v>5</v>
      </c>
      <c r="E11" s="1044">
        <f t="shared" si="0"/>
        <v>1</v>
      </c>
      <c r="F11" s="1044">
        <f>SUM('[2]Palanka tab1'!AF30+'[2]Palanka tab 2'!R18+'[2]Palanka tab3'!W23)</f>
        <v>0</v>
      </c>
      <c r="G11" s="1044">
        <f t="shared" si="1"/>
        <v>6</v>
      </c>
      <c r="H11" s="1049">
        <v>0</v>
      </c>
      <c r="I11" s="1049">
        <v>0</v>
      </c>
      <c r="J11" s="1051">
        <v>0</v>
      </c>
      <c r="K11" s="1052">
        <v>6</v>
      </c>
    </row>
    <row r="12" spans="1:23" ht="16.5" thickTop="1" thickBot="1">
      <c r="A12" s="1044" t="s">
        <v>2799</v>
      </c>
      <c r="B12" s="1044"/>
      <c r="C12" s="1044">
        <f>SUM('[2]Palanka tab4'!B23)</f>
        <v>25</v>
      </c>
      <c r="D12" s="1044">
        <f>SUM('[2]Palanka tab4'!C23)</f>
        <v>21</v>
      </c>
      <c r="E12" s="1044">
        <f t="shared" si="0"/>
        <v>4</v>
      </c>
      <c r="F12" s="1044">
        <f>SUM('[2]Palanka tab4'!H23)</f>
        <v>0</v>
      </c>
      <c r="G12" s="1044">
        <f t="shared" si="1"/>
        <v>25</v>
      </c>
      <c r="H12" s="1049">
        <v>0</v>
      </c>
      <c r="I12" s="1049">
        <v>0</v>
      </c>
      <c r="J12" s="1051">
        <v>0</v>
      </c>
      <c r="K12" s="1052">
        <v>25</v>
      </c>
    </row>
    <row r="13" spans="1:23" ht="16.5" thickTop="1" thickBot="1">
      <c r="A13" s="1044" t="s">
        <v>2800</v>
      </c>
      <c r="B13" s="1044"/>
      <c r="C13" s="1044">
        <f>SUM('[2]Palanka tab4'!E23)</f>
        <v>93</v>
      </c>
      <c r="D13" s="1044">
        <f>SUM('[2]Palanka tab4'!F23)</f>
        <v>96</v>
      </c>
      <c r="E13" s="1044">
        <f t="shared" si="0"/>
        <v>-3</v>
      </c>
      <c r="F13" s="1044">
        <f>SUM('[2]Palanka tab4'!I23)</f>
        <v>0</v>
      </c>
      <c r="G13" s="1044">
        <f t="shared" si="1"/>
        <v>93</v>
      </c>
      <c r="H13" s="1049">
        <v>3</v>
      </c>
      <c r="I13" s="1049">
        <v>3</v>
      </c>
      <c r="J13" s="1051">
        <v>6</v>
      </c>
      <c r="K13" s="1052">
        <v>99</v>
      </c>
    </row>
    <row r="14" spans="1:23" ht="16.5" thickTop="1" thickBot="1">
      <c r="A14" s="1044" t="s">
        <v>4539</v>
      </c>
      <c r="B14" s="1044"/>
      <c r="C14" s="1044">
        <f t="shared" ref="C14:G14" si="2">SUM(C8:C13)</f>
        <v>582</v>
      </c>
      <c r="D14" s="1044">
        <f t="shared" si="2"/>
        <v>589</v>
      </c>
      <c r="E14" s="1044">
        <f t="shared" si="2"/>
        <v>-7</v>
      </c>
      <c r="F14" s="1044">
        <f t="shared" si="2"/>
        <v>0</v>
      </c>
      <c r="G14" s="1044">
        <f t="shared" si="2"/>
        <v>582</v>
      </c>
      <c r="H14" s="1044">
        <v>32</v>
      </c>
      <c r="I14" s="1044">
        <v>16</v>
      </c>
      <c r="J14" s="1052">
        <v>48</v>
      </c>
      <c r="K14" s="1052">
        <v>630</v>
      </c>
    </row>
    <row r="15" spans="1:23" ht="13.5" thickTop="1"/>
    <row r="18" spans="10:10">
      <c r="J18" t="s">
        <v>7074</v>
      </c>
    </row>
    <row r="20" spans="10:10">
      <c r="J20" t="s">
        <v>280</v>
      </c>
    </row>
  </sheetData>
  <phoneticPr fontId="42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U79"/>
  <sheetViews>
    <sheetView zoomScaleSheetLayoutView="100" workbookViewId="0">
      <selection activeCell="M15" sqref="M15"/>
    </sheetView>
  </sheetViews>
  <sheetFormatPr defaultRowHeight="15"/>
  <cols>
    <col min="1" max="1" width="35" style="521" customWidth="1"/>
    <col min="2" max="2" width="26.140625" style="521" customWidth="1"/>
    <col min="3" max="3" width="9.5703125" style="521" bestFit="1" customWidth="1"/>
    <col min="4" max="4" width="14" style="521" bestFit="1" customWidth="1"/>
    <col min="5" max="5" width="11.140625" style="521" bestFit="1" customWidth="1"/>
    <col min="6" max="7" width="9.5703125" style="521" bestFit="1" customWidth="1"/>
    <col min="8" max="8" width="14.140625" style="521" bestFit="1" customWidth="1"/>
    <col min="9" max="9" width="11.140625" style="521" bestFit="1" customWidth="1"/>
    <col min="10" max="10" width="9.5703125" style="521" bestFit="1" customWidth="1"/>
    <col min="11" max="11" width="9.140625" style="521"/>
    <col min="12" max="12" width="9.140625" style="1364"/>
    <col min="13" max="13" width="13.42578125" style="1364" customWidth="1"/>
    <col min="14" max="14" width="13.140625" style="1364" customWidth="1"/>
    <col min="15" max="15" width="11.42578125" style="1364" bestFit="1" customWidth="1"/>
    <col min="16" max="16" width="16" style="1364" customWidth="1"/>
    <col min="17" max="17" width="13.5703125" style="1364" customWidth="1"/>
    <col min="18" max="18" width="11.42578125" style="1364" bestFit="1" customWidth="1"/>
    <col min="19" max="21" width="9.140625" style="1364"/>
    <col min="22" max="16384" width="9.140625" style="521"/>
  </cols>
  <sheetData>
    <row r="1" spans="1:10">
      <c r="A1" s="512"/>
      <c r="B1" s="513" t="s">
        <v>1240</v>
      </c>
      <c r="C1" s="514" t="s">
        <v>1241</v>
      </c>
      <c r="D1" s="515"/>
      <c r="E1" s="516"/>
      <c r="F1" s="516"/>
      <c r="G1" s="517"/>
      <c r="H1" s="518"/>
      <c r="I1" s="519"/>
      <c r="J1" s="520"/>
    </row>
    <row r="2" spans="1:10">
      <c r="A2" s="512"/>
      <c r="B2" s="513" t="s">
        <v>1242</v>
      </c>
      <c r="C2" s="514"/>
      <c r="D2" s="515">
        <v>6113079</v>
      </c>
      <c r="E2" s="516"/>
      <c r="F2" s="516"/>
      <c r="G2" s="517"/>
      <c r="H2" s="518"/>
      <c r="I2" s="519"/>
      <c r="J2" s="520"/>
    </row>
    <row r="3" spans="1:10">
      <c r="A3" s="512"/>
      <c r="B3" s="513"/>
      <c r="C3" s="1520" t="s">
        <v>7832</v>
      </c>
      <c r="D3" s="1521"/>
      <c r="E3" s="516"/>
      <c r="F3" s="516"/>
      <c r="G3" s="522"/>
      <c r="H3" s="519"/>
      <c r="I3" s="519"/>
      <c r="J3" s="520"/>
    </row>
    <row r="4" spans="1:10">
      <c r="A4" s="512"/>
      <c r="B4" s="513" t="s">
        <v>523</v>
      </c>
      <c r="C4" s="523" t="s">
        <v>1236</v>
      </c>
      <c r="D4" s="524"/>
      <c r="E4" s="524"/>
      <c r="F4" s="524"/>
      <c r="G4" s="1365"/>
      <c r="H4" s="519"/>
      <c r="I4" s="519"/>
      <c r="J4" s="520"/>
    </row>
    <row r="5" spans="1:10" ht="15.75" thickBot="1"/>
    <row r="6" spans="1:10" ht="15.75" customHeight="1" thickBot="1">
      <c r="A6" s="1551" t="s">
        <v>4079</v>
      </c>
      <c r="B6" s="1553" t="s">
        <v>524</v>
      </c>
      <c r="C6" s="1544" t="s">
        <v>7833</v>
      </c>
      <c r="D6" s="1545"/>
      <c r="E6" s="1545"/>
      <c r="F6" s="1555"/>
      <c r="G6" s="1544" t="s">
        <v>7787</v>
      </c>
      <c r="H6" s="1545"/>
      <c r="I6" s="1545"/>
      <c r="J6" s="1546"/>
    </row>
    <row r="7" spans="1:10" ht="45">
      <c r="A7" s="1552"/>
      <c r="B7" s="1554"/>
      <c r="C7" s="1366" t="s">
        <v>1712</v>
      </c>
      <c r="D7" s="1367" t="s">
        <v>1713</v>
      </c>
      <c r="E7" s="1368" t="s">
        <v>525</v>
      </c>
      <c r="F7" s="1369" t="s">
        <v>526</v>
      </c>
      <c r="G7" s="1366" t="s">
        <v>1712</v>
      </c>
      <c r="H7" s="1367" t="s">
        <v>1713</v>
      </c>
      <c r="I7" s="1368" t="s">
        <v>525</v>
      </c>
      <c r="J7" s="525" t="s">
        <v>526</v>
      </c>
    </row>
    <row r="8" spans="1:10">
      <c r="A8" s="1547" t="s">
        <v>527</v>
      </c>
      <c r="B8" s="1547"/>
      <c r="C8" s="526">
        <f>SUM(C9:C13)</f>
        <v>345</v>
      </c>
      <c r="D8" s="527">
        <f>SUM(D9:D13)</f>
        <v>2204664.6</v>
      </c>
      <c r="E8" s="528">
        <f t="shared" ref="E8:E14" si="0">SUM(D8/C8)</f>
        <v>6390.3321739130433</v>
      </c>
      <c r="F8" s="1153">
        <f>SUM(F9:F13)</f>
        <v>251</v>
      </c>
      <c r="G8" s="526">
        <f>SUM(G9:G13)</f>
        <v>355</v>
      </c>
      <c r="H8" s="527">
        <f>SUM(H9:H13)</f>
        <v>2374044.4</v>
      </c>
      <c r="I8" s="528">
        <f t="shared" ref="I8:I14" si="1">SUM(H8/G8)</f>
        <v>6687.4490140845064</v>
      </c>
      <c r="J8" s="1153">
        <f>SUM(J9:J13)</f>
        <v>255</v>
      </c>
    </row>
    <row r="9" spans="1:10">
      <c r="A9" s="529" t="s">
        <v>528</v>
      </c>
      <c r="B9" s="530" t="s">
        <v>529</v>
      </c>
      <c r="C9" s="531">
        <v>140</v>
      </c>
      <c r="D9" s="532">
        <v>208461</v>
      </c>
      <c r="E9" s="533">
        <f t="shared" si="0"/>
        <v>1489.0071428571428</v>
      </c>
      <c r="F9" s="531">
        <v>148</v>
      </c>
      <c r="G9" s="531">
        <v>140</v>
      </c>
      <c r="H9" s="532">
        <v>208461</v>
      </c>
      <c r="I9" s="533">
        <f t="shared" si="1"/>
        <v>1489.0071428571428</v>
      </c>
      <c r="J9" s="531">
        <v>148</v>
      </c>
    </row>
    <row r="10" spans="1:10">
      <c r="A10" s="529" t="s">
        <v>530</v>
      </c>
      <c r="B10" s="530" t="s">
        <v>531</v>
      </c>
      <c r="C10" s="531">
        <v>77</v>
      </c>
      <c r="D10" s="532">
        <v>29973.4</v>
      </c>
      <c r="E10" s="533">
        <f t="shared" si="0"/>
        <v>389.26493506493506</v>
      </c>
      <c r="F10" s="531">
        <v>50</v>
      </c>
      <c r="G10" s="531">
        <v>76</v>
      </c>
      <c r="H10" s="532">
        <v>29973.4</v>
      </c>
      <c r="I10" s="533">
        <f t="shared" si="1"/>
        <v>394.38684210526316</v>
      </c>
      <c r="J10" s="531">
        <v>49</v>
      </c>
    </row>
    <row r="11" spans="1:10">
      <c r="A11" s="529" t="s">
        <v>532</v>
      </c>
      <c r="B11" s="530" t="s">
        <v>533</v>
      </c>
      <c r="C11" s="531">
        <v>128</v>
      </c>
      <c r="D11" s="532">
        <v>1966230.2</v>
      </c>
      <c r="E11" s="533">
        <f t="shared" si="0"/>
        <v>15361.1734375</v>
      </c>
      <c r="F11" s="531">
        <v>53</v>
      </c>
      <c r="G11" s="531">
        <v>139</v>
      </c>
      <c r="H11" s="532">
        <v>2135610</v>
      </c>
      <c r="I11" s="533">
        <f t="shared" si="1"/>
        <v>15364.100719424461</v>
      </c>
      <c r="J11" s="531">
        <v>58</v>
      </c>
    </row>
    <row r="12" spans="1:10">
      <c r="A12" s="529" t="s">
        <v>534</v>
      </c>
      <c r="B12" s="530" t="s">
        <v>535</v>
      </c>
      <c r="C12" s="531"/>
      <c r="D12" s="532"/>
      <c r="E12" s="533" t="e">
        <f t="shared" si="0"/>
        <v>#DIV/0!</v>
      </c>
      <c r="F12" s="531"/>
      <c r="G12" s="531"/>
      <c r="H12" s="532"/>
      <c r="I12" s="533" t="e">
        <f t="shared" si="1"/>
        <v>#DIV/0!</v>
      </c>
      <c r="J12" s="531"/>
    </row>
    <row r="13" spans="1:10">
      <c r="A13" s="529" t="s">
        <v>536</v>
      </c>
      <c r="B13" s="530" t="s">
        <v>537</v>
      </c>
      <c r="C13" s="531"/>
      <c r="D13" s="532"/>
      <c r="E13" s="533" t="e">
        <f t="shared" si="0"/>
        <v>#DIV/0!</v>
      </c>
      <c r="F13" s="531"/>
      <c r="G13" s="531"/>
      <c r="H13" s="532"/>
      <c r="I13" s="533" t="e">
        <f t="shared" si="1"/>
        <v>#DIV/0!</v>
      </c>
      <c r="J13" s="531"/>
    </row>
    <row r="14" spans="1:10">
      <c r="A14" s="1548" t="s">
        <v>538</v>
      </c>
      <c r="B14" s="1548"/>
      <c r="C14" s="527">
        <f>SUM(C15+C55)</f>
        <v>282</v>
      </c>
      <c r="D14" s="527">
        <f>SUM(D15+D55)</f>
        <v>14403074.5</v>
      </c>
      <c r="E14" s="527">
        <f t="shared" si="0"/>
        <v>51074.732269503547</v>
      </c>
      <c r="F14" s="527">
        <f>SUM(F15+F55)</f>
        <v>133</v>
      </c>
      <c r="G14" s="527">
        <f>SUM(G15+G55)</f>
        <v>275</v>
      </c>
      <c r="H14" s="527">
        <f>SUM(H15+H55)</f>
        <v>13970000</v>
      </c>
      <c r="I14" s="527">
        <f t="shared" si="1"/>
        <v>50800</v>
      </c>
      <c r="J14" s="527">
        <f>SUM(J15+J55)</f>
        <v>126</v>
      </c>
    </row>
    <row r="15" spans="1:10" ht="18.75">
      <c r="A15" s="1549" t="s">
        <v>539</v>
      </c>
      <c r="B15" s="1549"/>
      <c r="C15" s="534">
        <f>SUM(C16+C19+C25+C31+C39+C48)</f>
        <v>76</v>
      </c>
      <c r="D15" s="1098">
        <f>SUM(D16+D18+D19+D25+D31+D39+D48)</f>
        <v>8405577.5</v>
      </c>
      <c r="E15" s="534">
        <f>SUM(D15/C15)</f>
        <v>110599.70394736843</v>
      </c>
      <c r="F15" s="534">
        <f>SUM(F16+F19+F25+F31+F39+F48)</f>
        <v>76</v>
      </c>
      <c r="G15" s="534">
        <f>SUM(G16+G19+G25+G31+G39+G48)</f>
        <v>73</v>
      </c>
      <c r="H15" s="1098">
        <f>SUM(H16+H18+H19+H25+H31+H39+H48)</f>
        <v>8111000</v>
      </c>
      <c r="I15" s="534">
        <f>SUM(H15/G15)</f>
        <v>111109.5890410959</v>
      </c>
      <c r="J15" s="534">
        <f>SUM(J16+J19+J25+J31+J39+J48)</f>
        <v>73</v>
      </c>
    </row>
    <row r="16" spans="1:10" ht="15.75">
      <c r="A16" s="754" t="s">
        <v>4744</v>
      </c>
      <c r="B16" s="755" t="s">
        <v>540</v>
      </c>
      <c r="C16" s="756"/>
      <c r="D16" s="757">
        <f>SUM(D17:D18)</f>
        <v>0</v>
      </c>
      <c r="E16" s="758" t="e">
        <f t="shared" ref="E16:E30" si="2">SUM(D16/C16)</f>
        <v>#DIV/0!</v>
      </c>
      <c r="F16" s="756"/>
      <c r="G16" s="756"/>
      <c r="H16" s="757">
        <f>SUM(H17:H18)</f>
        <v>0</v>
      </c>
      <c r="I16" s="758" t="e">
        <f t="shared" ref="I16:I30" si="3">SUM(H16/G16)</f>
        <v>#DIV/0!</v>
      </c>
      <c r="J16" s="756"/>
    </row>
    <row r="17" spans="1:21">
      <c r="A17" s="535" t="s">
        <v>541</v>
      </c>
      <c r="B17" s="536" t="s">
        <v>540</v>
      </c>
      <c r="C17" s="531"/>
      <c r="D17" s="537"/>
      <c r="E17" s="533" t="e">
        <f t="shared" si="2"/>
        <v>#DIV/0!</v>
      </c>
      <c r="F17" s="531"/>
      <c r="G17" s="531"/>
      <c r="H17" s="537"/>
      <c r="I17" s="533" t="e">
        <f t="shared" si="3"/>
        <v>#DIV/0!</v>
      </c>
      <c r="J17" s="531"/>
    </row>
    <row r="18" spans="1:21">
      <c r="A18" s="538" t="s">
        <v>542</v>
      </c>
      <c r="B18" s="529" t="s">
        <v>543</v>
      </c>
      <c r="C18" s="531"/>
      <c r="D18" s="539"/>
      <c r="E18" s="533" t="e">
        <f t="shared" si="2"/>
        <v>#DIV/0!</v>
      </c>
      <c r="F18" s="531"/>
      <c r="G18" s="531"/>
      <c r="H18" s="539"/>
      <c r="I18" s="533" t="e">
        <f t="shared" si="3"/>
        <v>#DIV/0!</v>
      </c>
      <c r="J18" s="531"/>
    </row>
    <row r="19" spans="1:21" ht="18.75">
      <c r="A19" s="754"/>
      <c r="B19" s="755" t="s">
        <v>544</v>
      </c>
      <c r="C19" s="760">
        <v>4</v>
      </c>
      <c r="D19" s="757">
        <f>SUM(D20:D24)</f>
        <v>386115</v>
      </c>
      <c r="E19" s="758">
        <f t="shared" si="2"/>
        <v>96528.75</v>
      </c>
      <c r="F19" s="759">
        <v>4</v>
      </c>
      <c r="G19" s="760">
        <v>4</v>
      </c>
      <c r="H19" s="757">
        <f>SUM(H20:H24)</f>
        <v>355267</v>
      </c>
      <c r="I19" s="758">
        <f t="shared" si="3"/>
        <v>88816.75</v>
      </c>
      <c r="J19" s="759">
        <v>4</v>
      </c>
    </row>
    <row r="20" spans="1:21" s="711" customFormat="1">
      <c r="A20" s="542" t="s">
        <v>4745</v>
      </c>
      <c r="B20" s="698" t="s">
        <v>545</v>
      </c>
      <c r="C20" s="531">
        <v>4</v>
      </c>
      <c r="D20" s="532">
        <v>133023</v>
      </c>
      <c r="E20" s="533">
        <f t="shared" si="2"/>
        <v>33255.75</v>
      </c>
      <c r="F20" s="531">
        <v>4</v>
      </c>
      <c r="G20" s="531">
        <v>4</v>
      </c>
      <c r="H20" s="532">
        <v>133023</v>
      </c>
      <c r="I20" s="533">
        <f t="shared" si="3"/>
        <v>33255.75</v>
      </c>
      <c r="J20" s="531">
        <v>4</v>
      </c>
      <c r="L20" s="1370"/>
      <c r="M20" s="1370"/>
      <c r="N20" s="1370"/>
      <c r="O20" s="1370"/>
      <c r="P20" s="1370"/>
      <c r="Q20" s="1370"/>
      <c r="R20" s="1370"/>
      <c r="S20" s="1370"/>
      <c r="T20" s="1370"/>
      <c r="U20" s="1370"/>
    </row>
    <row r="21" spans="1:21" s="711" customFormat="1">
      <c r="A21" s="542" t="s">
        <v>4746</v>
      </c>
      <c r="B21" s="698" t="s">
        <v>547</v>
      </c>
      <c r="C21" s="531">
        <v>4</v>
      </c>
      <c r="D21" s="532">
        <v>114840</v>
      </c>
      <c r="E21" s="533">
        <f t="shared" si="2"/>
        <v>28710</v>
      </c>
      <c r="F21" s="531">
        <v>4</v>
      </c>
      <c r="G21" s="531">
        <v>4</v>
      </c>
      <c r="H21" s="532">
        <v>114840</v>
      </c>
      <c r="I21" s="533">
        <f t="shared" si="3"/>
        <v>28710</v>
      </c>
      <c r="J21" s="531">
        <v>4</v>
      </c>
      <c r="L21" s="1370"/>
      <c r="M21" s="1370"/>
      <c r="N21" s="1370"/>
      <c r="O21" s="1370"/>
      <c r="P21" s="1370"/>
      <c r="Q21" s="1370"/>
      <c r="R21" s="1370"/>
      <c r="S21" s="1370"/>
      <c r="T21" s="1370"/>
      <c r="U21" s="1370"/>
    </row>
    <row r="22" spans="1:21" s="711" customFormat="1">
      <c r="A22" s="542" t="s">
        <v>546</v>
      </c>
      <c r="B22" s="698" t="s">
        <v>548</v>
      </c>
      <c r="C22" s="531"/>
      <c r="D22" s="532"/>
      <c r="E22" s="533" t="e">
        <f t="shared" si="2"/>
        <v>#DIV/0!</v>
      </c>
      <c r="F22" s="531"/>
      <c r="G22" s="531"/>
      <c r="H22" s="532"/>
      <c r="I22" s="533" t="e">
        <f t="shared" si="3"/>
        <v>#DIV/0!</v>
      </c>
      <c r="J22" s="531"/>
      <c r="L22" s="1370"/>
      <c r="M22" s="1370"/>
      <c r="N22" s="1370"/>
      <c r="O22" s="1370"/>
      <c r="P22" s="1370"/>
      <c r="Q22" s="1370"/>
      <c r="R22" s="1370"/>
      <c r="S22" s="1370"/>
      <c r="T22" s="1370"/>
      <c r="U22" s="1370"/>
    </row>
    <row r="23" spans="1:21" s="711" customFormat="1">
      <c r="A23" s="542" t="s">
        <v>4747</v>
      </c>
      <c r="B23" s="698" t="s">
        <v>549</v>
      </c>
      <c r="C23" s="531">
        <v>4</v>
      </c>
      <c r="D23" s="532">
        <v>76560</v>
      </c>
      <c r="E23" s="533">
        <f t="shared" si="2"/>
        <v>19140</v>
      </c>
      <c r="F23" s="531">
        <v>4</v>
      </c>
      <c r="G23" s="531">
        <v>4</v>
      </c>
      <c r="H23" s="532">
        <v>76560</v>
      </c>
      <c r="I23" s="533">
        <f t="shared" si="3"/>
        <v>19140</v>
      </c>
      <c r="J23" s="531">
        <v>4</v>
      </c>
      <c r="L23" s="1370"/>
      <c r="M23" s="1370"/>
      <c r="N23" s="1370"/>
      <c r="O23" s="1370"/>
      <c r="P23" s="1370"/>
      <c r="Q23" s="1370"/>
      <c r="R23" s="1370"/>
      <c r="S23" s="1370"/>
      <c r="T23" s="1370"/>
      <c r="U23" s="1370"/>
    </row>
    <row r="24" spans="1:21" s="711" customFormat="1">
      <c r="A24" s="542" t="s">
        <v>4942</v>
      </c>
      <c r="B24" s="698" t="s">
        <v>543</v>
      </c>
      <c r="C24" s="531">
        <v>8</v>
      </c>
      <c r="D24" s="532">
        <v>61692</v>
      </c>
      <c r="E24" s="533">
        <f t="shared" si="2"/>
        <v>7711.5</v>
      </c>
      <c r="F24" s="531">
        <v>4</v>
      </c>
      <c r="G24" s="531">
        <v>4</v>
      </c>
      <c r="H24" s="532">
        <v>30844</v>
      </c>
      <c r="I24" s="533">
        <f t="shared" si="3"/>
        <v>7711</v>
      </c>
      <c r="J24" s="531">
        <v>4</v>
      </c>
      <c r="L24" s="1370"/>
      <c r="M24" s="1370"/>
      <c r="N24" s="1370"/>
      <c r="O24" s="1370"/>
      <c r="P24" s="1370"/>
      <c r="Q24" s="1370"/>
      <c r="R24" s="1370"/>
      <c r="S24" s="1370"/>
      <c r="T24" s="1370"/>
      <c r="U24" s="1370"/>
    </row>
    <row r="25" spans="1:21" s="711" customFormat="1" ht="15.75">
      <c r="A25" s="754"/>
      <c r="B25" s="755" t="s">
        <v>550</v>
      </c>
      <c r="C25" s="761">
        <v>9</v>
      </c>
      <c r="D25" s="757">
        <f>SUM(D26:D30)</f>
        <v>1706969</v>
      </c>
      <c r="E25" s="758">
        <f t="shared" si="2"/>
        <v>189663.22222222222</v>
      </c>
      <c r="F25" s="759">
        <v>9</v>
      </c>
      <c r="G25" s="761">
        <v>9</v>
      </c>
      <c r="H25" s="757">
        <f>SUM(H26:H30)</f>
        <v>1706969</v>
      </c>
      <c r="I25" s="758">
        <f t="shared" si="3"/>
        <v>189663.22222222222</v>
      </c>
      <c r="J25" s="759">
        <v>9</v>
      </c>
      <c r="L25" s="1370"/>
      <c r="M25" s="1370"/>
      <c r="N25" s="1370"/>
      <c r="O25" s="1370"/>
      <c r="P25" s="1370"/>
      <c r="Q25" s="1370"/>
      <c r="R25" s="1370"/>
      <c r="S25" s="1370"/>
      <c r="T25" s="1370"/>
      <c r="U25" s="1370"/>
    </row>
    <row r="26" spans="1:21" s="711" customFormat="1">
      <c r="A26" s="542" t="s">
        <v>7362</v>
      </c>
      <c r="B26" s="698" t="s">
        <v>551</v>
      </c>
      <c r="C26" s="531">
        <v>9</v>
      </c>
      <c r="D26" s="540">
        <v>189200</v>
      </c>
      <c r="E26" s="533">
        <f t="shared" si="2"/>
        <v>21022.222222222223</v>
      </c>
      <c r="F26" s="531">
        <v>9</v>
      </c>
      <c r="G26" s="531">
        <v>9</v>
      </c>
      <c r="H26" s="540">
        <v>189200</v>
      </c>
      <c r="I26" s="533">
        <f t="shared" si="3"/>
        <v>21022.222222222223</v>
      </c>
      <c r="J26" s="531">
        <v>9</v>
      </c>
      <c r="L26" s="1370"/>
      <c r="M26" s="1370"/>
      <c r="N26" s="1370"/>
      <c r="O26" s="1370"/>
      <c r="P26" s="1370"/>
      <c r="Q26" s="1370"/>
      <c r="R26" s="1370"/>
      <c r="S26" s="1370"/>
      <c r="T26" s="1370"/>
      <c r="U26" s="1370"/>
    </row>
    <row r="27" spans="1:21" s="711" customFormat="1">
      <c r="A27" s="542" t="s">
        <v>7363</v>
      </c>
      <c r="B27" s="698" t="s">
        <v>552</v>
      </c>
      <c r="C27" s="531">
        <v>9</v>
      </c>
      <c r="D27" s="540">
        <v>254237.5</v>
      </c>
      <c r="E27" s="533">
        <f t="shared" si="2"/>
        <v>28248.611111111109</v>
      </c>
      <c r="F27" s="531">
        <v>9</v>
      </c>
      <c r="G27" s="531">
        <v>9</v>
      </c>
      <c r="H27" s="540">
        <v>254237.5</v>
      </c>
      <c r="I27" s="533">
        <f t="shared" si="3"/>
        <v>28248.611111111109</v>
      </c>
      <c r="J27" s="531">
        <v>9</v>
      </c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</row>
    <row r="28" spans="1:21" s="711" customFormat="1">
      <c r="A28" s="542" t="s">
        <v>7364</v>
      </c>
      <c r="B28" s="698" t="s">
        <v>553</v>
      </c>
      <c r="C28" s="531">
        <v>9</v>
      </c>
      <c r="D28" s="540">
        <v>827750</v>
      </c>
      <c r="E28" s="533">
        <f t="shared" si="2"/>
        <v>91972.222222222219</v>
      </c>
      <c r="F28" s="531">
        <v>9</v>
      </c>
      <c r="G28" s="531">
        <v>9</v>
      </c>
      <c r="H28" s="540">
        <v>827750</v>
      </c>
      <c r="I28" s="533">
        <f t="shared" si="3"/>
        <v>91972.222222222219</v>
      </c>
      <c r="J28" s="531">
        <v>9</v>
      </c>
      <c r="L28" s="1370"/>
      <c r="M28" s="1370"/>
      <c r="N28" s="1370"/>
      <c r="O28" s="1370"/>
      <c r="P28" s="1370"/>
      <c r="Q28" s="1370"/>
      <c r="R28" s="1370"/>
      <c r="S28" s="1370"/>
      <c r="T28" s="1370"/>
      <c r="U28" s="1370"/>
    </row>
    <row r="29" spans="1:21" s="711" customFormat="1">
      <c r="A29" s="542" t="s">
        <v>7365</v>
      </c>
      <c r="B29" s="698" t="s">
        <v>7366</v>
      </c>
      <c r="C29" s="531">
        <v>9</v>
      </c>
      <c r="D29" s="540">
        <v>418786.5</v>
      </c>
      <c r="E29" s="533">
        <f t="shared" si="2"/>
        <v>46531.833333333336</v>
      </c>
      <c r="F29" s="531">
        <v>9</v>
      </c>
      <c r="G29" s="531">
        <v>9</v>
      </c>
      <c r="H29" s="540">
        <v>418786.5</v>
      </c>
      <c r="I29" s="533">
        <f t="shared" si="3"/>
        <v>46531.833333333336</v>
      </c>
      <c r="J29" s="531">
        <v>9</v>
      </c>
      <c r="L29" s="1370"/>
      <c r="M29" s="1370"/>
      <c r="N29" s="1370"/>
      <c r="O29" s="1370"/>
      <c r="P29" s="1370"/>
      <c r="Q29" s="1370"/>
      <c r="R29" s="1370"/>
      <c r="S29" s="1370"/>
      <c r="T29" s="1370"/>
      <c r="U29" s="1370"/>
    </row>
    <row r="30" spans="1:21" s="711" customFormat="1">
      <c r="A30" s="542" t="s">
        <v>7367</v>
      </c>
      <c r="B30" s="698" t="s">
        <v>554</v>
      </c>
      <c r="C30" s="531">
        <v>12</v>
      </c>
      <c r="D30" s="540">
        <v>16995</v>
      </c>
      <c r="E30" s="533">
        <f t="shared" si="2"/>
        <v>1416.25</v>
      </c>
      <c r="F30" s="531">
        <v>9</v>
      </c>
      <c r="G30" s="531">
        <v>12</v>
      </c>
      <c r="H30" s="540">
        <v>16995</v>
      </c>
      <c r="I30" s="533">
        <f t="shared" si="3"/>
        <v>1416.25</v>
      </c>
      <c r="J30" s="531">
        <v>9</v>
      </c>
      <c r="L30" s="1370"/>
      <c r="M30" s="1370"/>
      <c r="N30" s="1370"/>
      <c r="O30" s="1370"/>
      <c r="P30" s="1370"/>
      <c r="Q30" s="1370"/>
      <c r="R30" s="1370"/>
      <c r="S30" s="1370"/>
      <c r="T30" s="1370"/>
      <c r="U30" s="1370"/>
    </row>
    <row r="31" spans="1:21" s="711" customFormat="1">
      <c r="A31" s="754"/>
      <c r="B31" s="755" t="s">
        <v>555</v>
      </c>
      <c r="C31" s="762">
        <v>11</v>
      </c>
      <c r="D31" s="757">
        <f>SUM(D32:D38)</f>
        <v>1537621</v>
      </c>
      <c r="E31" s="758">
        <f>SUM(D31/C31)</f>
        <v>139783.72727272726</v>
      </c>
      <c r="F31" s="759">
        <v>11</v>
      </c>
      <c r="G31" s="762">
        <v>11</v>
      </c>
      <c r="H31" s="757">
        <f>SUM(H32:H38)</f>
        <v>1534261</v>
      </c>
      <c r="I31" s="758">
        <f>SUM(H31/G31)</f>
        <v>139478.27272727274</v>
      </c>
      <c r="J31" s="759">
        <v>11</v>
      </c>
      <c r="L31" s="1370"/>
      <c r="M31" s="1370"/>
      <c r="N31" s="1370"/>
      <c r="O31" s="1370"/>
      <c r="P31" s="1370"/>
      <c r="Q31" s="1370"/>
      <c r="R31" s="1370"/>
      <c r="S31" s="1370"/>
      <c r="T31" s="1370"/>
      <c r="U31" s="1370"/>
    </row>
    <row r="32" spans="1:21">
      <c r="A32" s="538" t="s">
        <v>4748</v>
      </c>
      <c r="B32" s="529" t="s">
        <v>556</v>
      </c>
      <c r="C32" s="531">
        <v>1</v>
      </c>
      <c r="D32" s="540">
        <v>3360</v>
      </c>
      <c r="E32" s="533">
        <f>SUM(D32/C32)</f>
        <v>3360</v>
      </c>
      <c r="F32" s="531"/>
      <c r="G32" s="531"/>
      <c r="H32" s="540"/>
      <c r="I32" s="533" t="e">
        <f>SUM(H32/G32)</f>
        <v>#DIV/0!</v>
      </c>
      <c r="J32" s="531"/>
    </row>
    <row r="33" spans="1:21">
      <c r="A33" s="538" t="s">
        <v>7368</v>
      </c>
      <c r="B33" s="529" t="s">
        <v>543</v>
      </c>
      <c r="C33" s="531">
        <v>10</v>
      </c>
      <c r="D33" s="540">
        <v>79182</v>
      </c>
      <c r="E33" s="533">
        <f t="shared" ref="E33:E39" si="4">SUM(D33/C33)</f>
        <v>7918.2</v>
      </c>
      <c r="F33" s="531">
        <v>11</v>
      </c>
      <c r="G33" s="531">
        <v>10</v>
      </c>
      <c r="H33" s="540">
        <v>79182</v>
      </c>
      <c r="I33" s="533">
        <f t="shared" ref="I33:I39" si="5">SUM(H33/G33)</f>
        <v>7918.2</v>
      </c>
      <c r="J33" s="531">
        <v>11</v>
      </c>
    </row>
    <row r="34" spans="1:21">
      <c r="A34" s="538" t="s">
        <v>7369</v>
      </c>
      <c r="B34" s="529" t="s">
        <v>557</v>
      </c>
      <c r="C34" s="531">
        <v>11</v>
      </c>
      <c r="D34" s="540">
        <v>355080</v>
      </c>
      <c r="E34" s="533">
        <f t="shared" si="4"/>
        <v>32280</v>
      </c>
      <c r="F34" s="531">
        <v>11</v>
      </c>
      <c r="G34" s="531">
        <v>11</v>
      </c>
      <c r="H34" s="540">
        <v>355080</v>
      </c>
      <c r="I34" s="533">
        <f t="shared" si="5"/>
        <v>32280</v>
      </c>
      <c r="J34" s="531">
        <v>11</v>
      </c>
    </row>
    <row r="35" spans="1:21">
      <c r="A35" s="538" t="s">
        <v>7370</v>
      </c>
      <c r="B35" s="529" t="s">
        <v>135</v>
      </c>
      <c r="C35" s="531">
        <v>11</v>
      </c>
      <c r="D35" s="540">
        <v>277557.5</v>
      </c>
      <c r="E35" s="533">
        <f t="shared" si="4"/>
        <v>25232.5</v>
      </c>
      <c r="F35" s="531">
        <v>11</v>
      </c>
      <c r="G35" s="531">
        <v>11</v>
      </c>
      <c r="H35" s="540">
        <v>277557.5</v>
      </c>
      <c r="I35" s="533">
        <f t="shared" si="5"/>
        <v>25232.5</v>
      </c>
      <c r="J35" s="531">
        <v>11</v>
      </c>
    </row>
    <row r="36" spans="1:21">
      <c r="A36" s="538" t="s">
        <v>7371</v>
      </c>
      <c r="B36" s="529" t="s">
        <v>7372</v>
      </c>
      <c r="C36" s="531">
        <v>11</v>
      </c>
      <c r="D36" s="540">
        <v>380434.5</v>
      </c>
      <c r="E36" s="533">
        <f t="shared" si="4"/>
        <v>34584.954545454544</v>
      </c>
      <c r="F36" s="531">
        <v>11</v>
      </c>
      <c r="G36" s="531">
        <v>11</v>
      </c>
      <c r="H36" s="540">
        <v>380434.5</v>
      </c>
      <c r="I36" s="533">
        <f t="shared" si="5"/>
        <v>34584.954545454544</v>
      </c>
      <c r="J36" s="531">
        <v>11</v>
      </c>
    </row>
    <row r="37" spans="1:21">
      <c r="A37" s="538" t="s">
        <v>7373</v>
      </c>
      <c r="B37" s="529" t="s">
        <v>136</v>
      </c>
      <c r="C37" s="531">
        <v>11</v>
      </c>
      <c r="D37" s="540">
        <v>422042</v>
      </c>
      <c r="E37" s="533">
        <f t="shared" si="4"/>
        <v>38367.454545454544</v>
      </c>
      <c r="F37" s="531">
        <v>11</v>
      </c>
      <c r="G37" s="531">
        <v>11</v>
      </c>
      <c r="H37" s="540">
        <v>422042</v>
      </c>
      <c r="I37" s="533">
        <f t="shared" si="5"/>
        <v>38367.454545454544</v>
      </c>
      <c r="J37" s="531">
        <v>11</v>
      </c>
    </row>
    <row r="38" spans="1:21" ht="19.5" customHeight="1">
      <c r="A38" s="538" t="s">
        <v>7374</v>
      </c>
      <c r="B38" s="541" t="s">
        <v>281</v>
      </c>
      <c r="C38" s="531">
        <v>14</v>
      </c>
      <c r="D38" s="540">
        <v>19965</v>
      </c>
      <c r="E38" s="533">
        <f t="shared" si="4"/>
        <v>1426.0714285714287</v>
      </c>
      <c r="F38" s="531">
        <v>11</v>
      </c>
      <c r="G38" s="531">
        <v>14</v>
      </c>
      <c r="H38" s="540">
        <v>19965</v>
      </c>
      <c r="I38" s="533">
        <f t="shared" si="5"/>
        <v>1426.0714285714287</v>
      </c>
      <c r="J38" s="531">
        <v>11</v>
      </c>
    </row>
    <row r="39" spans="1:21" ht="18.75" customHeight="1">
      <c r="A39" s="754"/>
      <c r="B39" s="763" t="s">
        <v>137</v>
      </c>
      <c r="C39" s="764">
        <v>49</v>
      </c>
      <c r="D39" s="757">
        <f>SUM(D40:D47)</f>
        <v>4248721.5</v>
      </c>
      <c r="E39" s="758">
        <f t="shared" si="4"/>
        <v>86708.602040816331</v>
      </c>
      <c r="F39" s="759">
        <v>49</v>
      </c>
      <c r="G39" s="764">
        <v>46</v>
      </c>
      <c r="H39" s="757">
        <f>SUM(H40:H47)</f>
        <v>3988352</v>
      </c>
      <c r="I39" s="758">
        <f t="shared" si="5"/>
        <v>86703.304347826081</v>
      </c>
      <c r="J39" s="759">
        <v>46</v>
      </c>
    </row>
    <row r="40" spans="1:21" s="711" customFormat="1" ht="18.75" customHeight="1">
      <c r="A40" s="542" t="s">
        <v>4749</v>
      </c>
      <c r="B40" s="543" t="s">
        <v>1858</v>
      </c>
      <c r="C40" s="544"/>
      <c r="D40" s="545"/>
      <c r="E40" s="650" t="e">
        <f>SUM(D40/C40)</f>
        <v>#DIV/0!</v>
      </c>
      <c r="F40" s="544"/>
      <c r="G40" s="544"/>
      <c r="H40" s="545"/>
      <c r="I40" s="650" t="e">
        <f>SUM(H40/G40)</f>
        <v>#DIV/0!</v>
      </c>
      <c r="J40" s="544"/>
      <c r="L40" s="1370"/>
      <c r="M40" s="1370"/>
      <c r="N40" s="1370"/>
      <c r="O40" s="1370"/>
      <c r="P40" s="1370"/>
      <c r="Q40" s="1370"/>
      <c r="R40" s="1370"/>
      <c r="S40" s="1370"/>
      <c r="T40" s="1370"/>
      <c r="U40" s="1370"/>
    </row>
    <row r="41" spans="1:21" s="711" customFormat="1" ht="12.75" customHeight="1">
      <c r="A41" s="542" t="s">
        <v>7583</v>
      </c>
      <c r="B41" s="543" t="s">
        <v>4944</v>
      </c>
      <c r="C41" s="544">
        <v>49</v>
      </c>
      <c r="D41" s="545">
        <v>995342</v>
      </c>
      <c r="E41" s="650">
        <f>SUM(D41/C41)</f>
        <v>20313.102040816328</v>
      </c>
      <c r="F41" s="544">
        <v>49</v>
      </c>
      <c r="G41" s="544">
        <v>46</v>
      </c>
      <c r="H41" s="545">
        <v>934403</v>
      </c>
      <c r="I41" s="650">
        <f>SUM(H41/G41)</f>
        <v>20313.108695652172</v>
      </c>
      <c r="J41" s="544">
        <v>46</v>
      </c>
      <c r="L41" s="1370"/>
      <c r="M41" s="1370"/>
      <c r="N41" s="1370"/>
      <c r="O41" s="1370"/>
      <c r="P41" s="1370"/>
      <c r="Q41" s="1370"/>
      <c r="R41" s="1370"/>
      <c r="S41" s="1370"/>
      <c r="T41" s="1370"/>
      <c r="U41" s="1370"/>
    </row>
    <row r="42" spans="1:21" s="711" customFormat="1" ht="15" customHeight="1">
      <c r="A42" s="542" t="s">
        <v>4750</v>
      </c>
      <c r="B42" s="543" t="s">
        <v>1859</v>
      </c>
      <c r="C42" s="544"/>
      <c r="D42" s="545"/>
      <c r="E42" s="650" t="e">
        <f t="shared" ref="E42:E53" si="6">SUM(D42/C42)</f>
        <v>#DIV/0!</v>
      </c>
      <c r="F42" s="544"/>
      <c r="G42" s="544"/>
      <c r="H42" s="545"/>
      <c r="I42" s="650" t="e">
        <f t="shared" ref="I42:I53" si="7">SUM(H42/G42)</f>
        <v>#DIV/0!</v>
      </c>
      <c r="J42" s="544"/>
      <c r="L42" s="1370"/>
      <c r="M42" s="1370"/>
      <c r="N42" s="1370"/>
      <c r="O42" s="1370"/>
      <c r="P42" s="1370"/>
      <c r="Q42" s="1370"/>
      <c r="R42" s="1370"/>
      <c r="S42" s="1370"/>
      <c r="T42" s="1370"/>
      <c r="U42" s="1370"/>
    </row>
    <row r="43" spans="1:21" s="711" customFormat="1" ht="16.5" customHeight="1">
      <c r="A43" s="542" t="s">
        <v>7584</v>
      </c>
      <c r="B43" s="543" t="s">
        <v>4945</v>
      </c>
      <c r="C43" s="544">
        <v>49</v>
      </c>
      <c r="D43" s="545">
        <v>948255</v>
      </c>
      <c r="E43" s="650">
        <f t="shared" si="6"/>
        <v>19352.142857142859</v>
      </c>
      <c r="F43" s="544">
        <v>49</v>
      </c>
      <c r="G43" s="544">
        <v>46</v>
      </c>
      <c r="H43" s="545">
        <v>890199</v>
      </c>
      <c r="I43" s="650">
        <f t="shared" si="7"/>
        <v>19352.152173913044</v>
      </c>
      <c r="J43" s="544">
        <v>46</v>
      </c>
      <c r="L43" s="1370"/>
      <c r="M43" s="1370"/>
      <c r="N43" s="1370"/>
      <c r="O43" s="1370"/>
      <c r="P43" s="1370"/>
      <c r="Q43" s="1370"/>
      <c r="R43" s="1370"/>
      <c r="S43" s="1370"/>
      <c r="T43" s="1370"/>
      <c r="U43" s="1370"/>
    </row>
    <row r="44" spans="1:21" s="711" customFormat="1" ht="16.5" customHeight="1">
      <c r="A44" s="542" t="s">
        <v>4751</v>
      </c>
      <c r="B44" s="543" t="s">
        <v>1860</v>
      </c>
      <c r="C44" s="544"/>
      <c r="D44" s="545"/>
      <c r="E44" s="650" t="e">
        <f t="shared" si="6"/>
        <v>#DIV/0!</v>
      </c>
      <c r="F44" s="544"/>
      <c r="G44" s="544"/>
      <c r="H44" s="545"/>
      <c r="I44" s="650" t="e">
        <f t="shared" si="7"/>
        <v>#DIV/0!</v>
      </c>
      <c r="J44" s="544"/>
      <c r="L44" s="1370"/>
      <c r="M44" s="1370"/>
      <c r="N44" s="1370"/>
      <c r="O44" s="1370"/>
      <c r="P44" s="1370"/>
      <c r="Q44" s="1370"/>
      <c r="R44" s="1370"/>
      <c r="S44" s="1370"/>
      <c r="T44" s="1370"/>
      <c r="U44" s="1370"/>
    </row>
    <row r="45" spans="1:21" s="711" customFormat="1" ht="12" customHeight="1">
      <c r="A45" s="542" t="s">
        <v>7375</v>
      </c>
      <c r="B45" s="543" t="s">
        <v>4946</v>
      </c>
      <c r="C45" s="544">
        <v>49</v>
      </c>
      <c r="D45" s="545">
        <v>2111725</v>
      </c>
      <c r="E45" s="650">
        <f t="shared" si="6"/>
        <v>43096.428571428572</v>
      </c>
      <c r="F45" s="544">
        <v>49</v>
      </c>
      <c r="G45" s="544">
        <v>46</v>
      </c>
      <c r="H45" s="545">
        <v>1982191</v>
      </c>
      <c r="I45" s="650">
        <f t="shared" si="7"/>
        <v>43091.108695652176</v>
      </c>
      <c r="J45" s="544">
        <v>46</v>
      </c>
      <c r="L45" s="1370"/>
      <c r="M45" s="1370"/>
      <c r="N45" s="1370"/>
      <c r="O45" s="1370"/>
      <c r="P45" s="1370"/>
      <c r="Q45" s="1370"/>
      <c r="R45" s="1370"/>
      <c r="S45" s="1370"/>
      <c r="T45" s="1370"/>
      <c r="U45" s="1370"/>
    </row>
    <row r="46" spans="1:21" s="711" customFormat="1">
      <c r="A46" s="542" t="s">
        <v>4943</v>
      </c>
      <c r="B46" s="698" t="s">
        <v>543</v>
      </c>
      <c r="C46" s="544"/>
      <c r="D46" s="545"/>
      <c r="E46" s="650" t="e">
        <f t="shared" si="6"/>
        <v>#DIV/0!</v>
      </c>
      <c r="F46" s="544"/>
      <c r="G46" s="544"/>
      <c r="H46" s="545"/>
      <c r="I46" s="650" t="e">
        <f t="shared" si="7"/>
        <v>#DIV/0!</v>
      </c>
      <c r="J46" s="544"/>
      <c r="L46" s="1370"/>
      <c r="M46" s="1370"/>
      <c r="N46" s="1370"/>
      <c r="O46" s="1370"/>
      <c r="P46" s="1370"/>
      <c r="Q46" s="1370"/>
      <c r="R46" s="1370"/>
      <c r="S46" s="1370"/>
      <c r="T46" s="1370"/>
      <c r="U46" s="1370"/>
    </row>
    <row r="47" spans="1:21" s="711" customFormat="1">
      <c r="A47" s="542" t="s">
        <v>7585</v>
      </c>
      <c r="B47" s="698" t="s">
        <v>543</v>
      </c>
      <c r="C47" s="544">
        <v>49</v>
      </c>
      <c r="D47" s="545">
        <v>193399.5</v>
      </c>
      <c r="E47" s="650">
        <f t="shared" si="6"/>
        <v>3946.9285714285716</v>
      </c>
      <c r="F47" s="544">
        <v>49</v>
      </c>
      <c r="G47" s="544">
        <v>46</v>
      </c>
      <c r="H47" s="545">
        <v>181559</v>
      </c>
      <c r="I47" s="650">
        <f t="shared" si="7"/>
        <v>3946.9347826086955</v>
      </c>
      <c r="J47" s="544">
        <v>46</v>
      </c>
      <c r="L47" s="1370"/>
      <c r="M47" s="1370"/>
      <c r="N47" s="1370"/>
      <c r="O47" s="1370"/>
      <c r="P47" s="1370"/>
      <c r="Q47" s="1370"/>
      <c r="R47" s="1370"/>
      <c r="S47" s="1370"/>
      <c r="T47" s="1370"/>
      <c r="U47" s="1370"/>
    </row>
    <row r="48" spans="1:21" s="546" customFormat="1" ht="14.25" customHeight="1">
      <c r="A48" s="765"/>
      <c r="B48" s="763" t="s">
        <v>1861</v>
      </c>
      <c r="C48" s="766">
        <v>3</v>
      </c>
      <c r="D48" s="767">
        <f>SUM(D49:D54)</f>
        <v>526151</v>
      </c>
      <c r="E48" s="758">
        <f t="shared" si="6"/>
        <v>175383.66666666666</v>
      </c>
      <c r="F48" s="768">
        <v>3</v>
      </c>
      <c r="G48" s="766">
        <v>3</v>
      </c>
      <c r="H48" s="767">
        <f>SUM(H49:H54)</f>
        <v>526151</v>
      </c>
      <c r="I48" s="758">
        <f t="shared" si="7"/>
        <v>175383.66666666666</v>
      </c>
      <c r="J48" s="768">
        <v>3</v>
      </c>
      <c r="L48" s="1371"/>
      <c r="M48" s="1371"/>
      <c r="N48" s="1371"/>
      <c r="O48" s="1371"/>
      <c r="P48" s="1371"/>
      <c r="Q48" s="1371"/>
      <c r="R48" s="1371"/>
      <c r="S48" s="1371"/>
      <c r="T48" s="1371"/>
      <c r="U48" s="1371"/>
    </row>
    <row r="49" spans="1:21" s="551" customFormat="1" ht="17.25" customHeight="1">
      <c r="A49" s="547" t="s">
        <v>4752</v>
      </c>
      <c r="B49" s="543" t="s">
        <v>1862</v>
      </c>
      <c r="C49" s="548">
        <v>2</v>
      </c>
      <c r="D49" s="549">
        <v>129800</v>
      </c>
      <c r="E49" s="550">
        <f t="shared" si="6"/>
        <v>64900</v>
      </c>
      <c r="F49" s="548">
        <v>2</v>
      </c>
      <c r="G49" s="548">
        <v>2</v>
      </c>
      <c r="H49" s="549">
        <v>129800</v>
      </c>
      <c r="I49" s="550">
        <f t="shared" si="7"/>
        <v>64900</v>
      </c>
      <c r="J49" s="548">
        <v>2</v>
      </c>
      <c r="L49" s="1372"/>
      <c r="M49" s="1372"/>
      <c r="N49" s="1372"/>
      <c r="O49" s="1372"/>
      <c r="P49" s="1372"/>
      <c r="Q49" s="1372"/>
      <c r="R49" s="1372"/>
      <c r="S49" s="1372"/>
      <c r="T49" s="1372"/>
      <c r="U49" s="1372"/>
    </row>
    <row r="50" spans="1:21" s="551" customFormat="1" ht="17.25" customHeight="1">
      <c r="A50" s="547" t="s">
        <v>7586</v>
      </c>
      <c r="B50" s="543" t="s">
        <v>7587</v>
      </c>
      <c r="C50" s="548">
        <v>1</v>
      </c>
      <c r="D50" s="549">
        <v>92070</v>
      </c>
      <c r="E50" s="550">
        <f t="shared" si="6"/>
        <v>92070</v>
      </c>
      <c r="F50" s="548">
        <v>1</v>
      </c>
      <c r="G50" s="548">
        <v>1</v>
      </c>
      <c r="H50" s="549">
        <v>92070</v>
      </c>
      <c r="I50" s="550">
        <f t="shared" si="7"/>
        <v>92070</v>
      </c>
      <c r="J50" s="548">
        <v>1</v>
      </c>
      <c r="L50" s="1372"/>
      <c r="M50" s="1372"/>
      <c r="N50" s="1372"/>
      <c r="O50" s="1372"/>
      <c r="P50" s="1372"/>
      <c r="Q50" s="1372"/>
      <c r="R50" s="1372"/>
      <c r="S50" s="1372"/>
      <c r="T50" s="1372"/>
      <c r="U50" s="1372"/>
    </row>
    <row r="51" spans="1:21" s="551" customFormat="1" ht="16.5" customHeight="1">
      <c r="A51" s="547" t="s">
        <v>4753</v>
      </c>
      <c r="B51" s="543" t="s">
        <v>1863</v>
      </c>
      <c r="C51" s="548">
        <v>3</v>
      </c>
      <c r="D51" s="549">
        <v>224015</v>
      </c>
      <c r="E51" s="550">
        <f t="shared" si="6"/>
        <v>74671.666666666672</v>
      </c>
      <c r="F51" s="548">
        <v>3</v>
      </c>
      <c r="G51" s="548">
        <v>3</v>
      </c>
      <c r="H51" s="549">
        <v>224015</v>
      </c>
      <c r="I51" s="550">
        <f t="shared" si="7"/>
        <v>74671.666666666672</v>
      </c>
      <c r="J51" s="548">
        <v>3</v>
      </c>
      <c r="L51" s="1372"/>
      <c r="M51" s="1372"/>
      <c r="N51" s="1372"/>
      <c r="O51" s="1372"/>
      <c r="P51" s="1372"/>
      <c r="Q51" s="1372"/>
      <c r="R51" s="1372"/>
      <c r="S51" s="1372"/>
      <c r="T51" s="1372"/>
      <c r="U51" s="1372"/>
    </row>
    <row r="52" spans="1:21" s="551" customFormat="1">
      <c r="A52" s="547" t="s">
        <v>4754</v>
      </c>
      <c r="B52" s="543" t="s">
        <v>1864</v>
      </c>
      <c r="C52" s="548">
        <v>3</v>
      </c>
      <c r="D52" s="549">
        <v>58960</v>
      </c>
      <c r="E52" s="550">
        <f t="shared" si="6"/>
        <v>19653.333333333332</v>
      </c>
      <c r="F52" s="548">
        <v>3</v>
      </c>
      <c r="G52" s="548">
        <v>3</v>
      </c>
      <c r="H52" s="549">
        <v>58960</v>
      </c>
      <c r="I52" s="550">
        <f t="shared" si="7"/>
        <v>19653.333333333332</v>
      </c>
      <c r="J52" s="548">
        <v>3</v>
      </c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</row>
    <row r="53" spans="1:21" s="551" customFormat="1">
      <c r="A53" s="538" t="s">
        <v>7588</v>
      </c>
      <c r="B53" s="529" t="s">
        <v>543</v>
      </c>
      <c r="C53" s="548">
        <v>3</v>
      </c>
      <c r="D53" s="549">
        <v>21306</v>
      </c>
      <c r="E53" s="550">
        <f t="shared" si="6"/>
        <v>7102</v>
      </c>
      <c r="F53" s="548">
        <v>3</v>
      </c>
      <c r="G53" s="548">
        <v>3</v>
      </c>
      <c r="H53" s="549">
        <v>21306</v>
      </c>
      <c r="I53" s="550">
        <f t="shared" si="7"/>
        <v>7102</v>
      </c>
      <c r="J53" s="548">
        <v>3</v>
      </c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</row>
    <row r="54" spans="1:21" s="551" customFormat="1" ht="12" customHeight="1">
      <c r="A54" s="547" t="s">
        <v>1865</v>
      </c>
      <c r="B54" s="543" t="s">
        <v>1866</v>
      </c>
      <c r="C54" s="548"/>
      <c r="D54" s="549"/>
      <c r="E54" s="550"/>
      <c r="F54" s="548"/>
      <c r="G54" s="548"/>
      <c r="H54" s="549"/>
      <c r="I54" s="550"/>
      <c r="J54" s="548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</row>
    <row r="55" spans="1:21" ht="18.75">
      <c r="A55" s="1550" t="s">
        <v>138</v>
      </c>
      <c r="B55" s="1550"/>
      <c r="C55" s="534">
        <f>SUM(C56:C60)</f>
        <v>206</v>
      </c>
      <c r="D55" s="1098">
        <f>SUM(D56:D60)</f>
        <v>5997497</v>
      </c>
      <c r="E55" s="528">
        <f t="shared" ref="E55:E67" si="8">SUM(D55/C55)</f>
        <v>29114.063106796115</v>
      </c>
      <c r="F55" s="534">
        <f>SUM(F56:F60)</f>
        <v>57</v>
      </c>
      <c r="G55" s="534">
        <f>SUM(G56:G60)</f>
        <v>202</v>
      </c>
      <c r="H55" s="1098">
        <f>SUM(H56:H60)</f>
        <v>5859000</v>
      </c>
      <c r="I55" s="528">
        <f t="shared" ref="I55:I67" si="9">SUM(H55/G55)</f>
        <v>29004.950495049507</v>
      </c>
      <c r="J55" s="534">
        <f>SUM(J56:J60)</f>
        <v>53</v>
      </c>
    </row>
    <row r="56" spans="1:21">
      <c r="A56" s="552" t="s">
        <v>139</v>
      </c>
      <c r="B56" s="529" t="s">
        <v>140</v>
      </c>
      <c r="C56" s="531"/>
      <c r="D56" s="532"/>
      <c r="E56" s="533" t="e">
        <f t="shared" si="8"/>
        <v>#DIV/0!</v>
      </c>
      <c r="F56" s="531"/>
      <c r="G56" s="531"/>
      <c r="H56" s="532"/>
      <c r="I56" s="533" t="e">
        <f t="shared" si="9"/>
        <v>#DIV/0!</v>
      </c>
      <c r="J56" s="531"/>
    </row>
    <row r="57" spans="1:21">
      <c r="A57" s="552" t="s">
        <v>141</v>
      </c>
      <c r="B57" s="529" t="s">
        <v>142</v>
      </c>
      <c r="C57" s="531"/>
      <c r="D57" s="532"/>
      <c r="E57" s="533" t="e">
        <f t="shared" si="8"/>
        <v>#DIV/0!</v>
      </c>
      <c r="F57" s="531"/>
      <c r="G57" s="531"/>
      <c r="H57" s="532"/>
      <c r="I57" s="533" t="e">
        <f t="shared" si="9"/>
        <v>#DIV/0!</v>
      </c>
      <c r="J57" s="531"/>
    </row>
    <row r="58" spans="1:21">
      <c r="A58" s="552" t="s">
        <v>5056</v>
      </c>
      <c r="B58" s="529" t="s">
        <v>143</v>
      </c>
      <c r="C58" s="531">
        <v>3</v>
      </c>
      <c r="D58" s="532">
        <v>561</v>
      </c>
      <c r="E58" s="533">
        <f t="shared" si="8"/>
        <v>187</v>
      </c>
      <c r="F58" s="531">
        <v>2</v>
      </c>
      <c r="G58" s="531">
        <v>3</v>
      </c>
      <c r="H58" s="532">
        <v>561</v>
      </c>
      <c r="I58" s="533">
        <f t="shared" si="9"/>
        <v>187</v>
      </c>
      <c r="J58" s="531">
        <v>2</v>
      </c>
    </row>
    <row r="59" spans="1:21">
      <c r="A59" s="552" t="s">
        <v>144</v>
      </c>
      <c r="B59" s="529" t="s">
        <v>145</v>
      </c>
      <c r="C59" s="531">
        <v>12</v>
      </c>
      <c r="D59" s="532">
        <v>3036</v>
      </c>
      <c r="E59" s="533">
        <f t="shared" si="8"/>
        <v>253</v>
      </c>
      <c r="F59" s="531">
        <v>1</v>
      </c>
      <c r="G59" s="531">
        <v>12</v>
      </c>
      <c r="H59" s="532">
        <v>3036</v>
      </c>
      <c r="I59" s="533">
        <f t="shared" si="9"/>
        <v>253</v>
      </c>
      <c r="J59" s="531">
        <v>1</v>
      </c>
    </row>
    <row r="60" spans="1:21" s="712" customFormat="1" ht="69" customHeight="1">
      <c r="A60" s="699" t="s">
        <v>7589</v>
      </c>
      <c r="B60" s="700" t="s">
        <v>4755</v>
      </c>
      <c r="C60" s="651">
        <v>191</v>
      </c>
      <c r="D60" s="652">
        <v>5993900</v>
      </c>
      <c r="E60" s="652">
        <f t="shared" si="8"/>
        <v>31381.675392670157</v>
      </c>
      <c r="F60" s="651">
        <v>54</v>
      </c>
      <c r="G60" s="651">
        <v>187</v>
      </c>
      <c r="H60" s="652">
        <v>5855403</v>
      </c>
      <c r="I60" s="652">
        <f t="shared" si="9"/>
        <v>31312.315508021391</v>
      </c>
      <c r="J60" s="651">
        <v>50</v>
      </c>
      <c r="L60" s="1373"/>
      <c r="M60" s="1373"/>
      <c r="N60" s="1373"/>
      <c r="O60" s="1373"/>
      <c r="P60" s="1373"/>
      <c r="Q60" s="1373"/>
      <c r="R60" s="1373"/>
      <c r="S60" s="1373"/>
      <c r="T60" s="1373"/>
      <c r="U60" s="1373"/>
    </row>
    <row r="61" spans="1:21">
      <c r="A61" s="526" t="s">
        <v>146</v>
      </c>
      <c r="B61" s="553"/>
      <c r="C61" s="526">
        <f>SUM(C62:C64)</f>
        <v>21</v>
      </c>
      <c r="D61" s="527">
        <f>SUM(D62:D64)</f>
        <v>12755.4</v>
      </c>
      <c r="E61" s="701">
        <f t="shared" si="8"/>
        <v>607.4</v>
      </c>
      <c r="F61" s="526">
        <f>SUM(F62:F64)</f>
        <v>21</v>
      </c>
      <c r="G61" s="526">
        <f>SUM(G62:G64)</f>
        <v>21</v>
      </c>
      <c r="H61" s="527">
        <f>SUM(H62:H64)</f>
        <v>12755.4</v>
      </c>
      <c r="I61" s="701">
        <f t="shared" si="9"/>
        <v>607.4</v>
      </c>
      <c r="J61" s="526">
        <f>SUM(J62:J64)</f>
        <v>21</v>
      </c>
    </row>
    <row r="62" spans="1:21">
      <c r="A62" s="529" t="s">
        <v>147</v>
      </c>
      <c r="B62" s="529" t="s">
        <v>148</v>
      </c>
      <c r="C62" s="531"/>
      <c r="D62" s="554"/>
      <c r="E62" s="702" t="e">
        <f t="shared" si="8"/>
        <v>#DIV/0!</v>
      </c>
      <c r="F62" s="531"/>
      <c r="G62" s="531"/>
      <c r="H62" s="554"/>
      <c r="I62" s="702" t="e">
        <f t="shared" si="9"/>
        <v>#DIV/0!</v>
      </c>
      <c r="J62" s="531"/>
    </row>
    <row r="63" spans="1:21" ht="26.25" customHeight="1">
      <c r="A63" s="529" t="s">
        <v>5057</v>
      </c>
      <c r="B63" s="703" t="s">
        <v>4947</v>
      </c>
      <c r="C63" s="531">
        <v>20</v>
      </c>
      <c r="D63" s="554">
        <v>11913.9</v>
      </c>
      <c r="E63" s="702">
        <f t="shared" si="8"/>
        <v>595.69499999999994</v>
      </c>
      <c r="F63" s="531">
        <v>20</v>
      </c>
      <c r="G63" s="531">
        <v>20</v>
      </c>
      <c r="H63" s="554">
        <v>11913.9</v>
      </c>
      <c r="I63" s="702">
        <f t="shared" si="9"/>
        <v>595.69499999999994</v>
      </c>
      <c r="J63" s="531">
        <v>20</v>
      </c>
    </row>
    <row r="64" spans="1:21">
      <c r="A64" s="529" t="s">
        <v>1867</v>
      </c>
      <c r="B64" s="529" t="s">
        <v>149</v>
      </c>
      <c r="C64" s="531">
        <v>1</v>
      </c>
      <c r="D64" s="554">
        <v>841.5</v>
      </c>
      <c r="E64" s="702">
        <f t="shared" si="8"/>
        <v>841.5</v>
      </c>
      <c r="F64" s="531">
        <v>1</v>
      </c>
      <c r="G64" s="531">
        <v>1</v>
      </c>
      <c r="H64" s="554">
        <v>841.5</v>
      </c>
      <c r="I64" s="702">
        <f t="shared" si="9"/>
        <v>841.5</v>
      </c>
      <c r="J64" s="531">
        <v>1</v>
      </c>
    </row>
    <row r="65" spans="1:10">
      <c r="A65" s="526" t="s">
        <v>150</v>
      </c>
      <c r="B65" s="555"/>
      <c r="C65" s="526">
        <f>SUM(C66)</f>
        <v>2</v>
      </c>
      <c r="D65" s="527">
        <f>SUM(D66)</f>
        <v>79200</v>
      </c>
      <c r="E65" s="526">
        <f t="shared" si="8"/>
        <v>39600</v>
      </c>
      <c r="F65" s="526">
        <v>2</v>
      </c>
      <c r="G65" s="526">
        <f>SUM(G66)</f>
        <v>2</v>
      </c>
      <c r="H65" s="527">
        <f>SUM(H66)</f>
        <v>79200</v>
      </c>
      <c r="I65" s="526">
        <f t="shared" si="9"/>
        <v>39600</v>
      </c>
      <c r="J65" s="526">
        <v>2</v>
      </c>
    </row>
    <row r="66" spans="1:10">
      <c r="A66" s="529" t="s">
        <v>151</v>
      </c>
      <c r="B66" s="530" t="s">
        <v>152</v>
      </c>
      <c r="C66" s="531">
        <v>2</v>
      </c>
      <c r="D66" s="554">
        <v>79200</v>
      </c>
      <c r="E66" s="533">
        <f t="shared" si="8"/>
        <v>39600</v>
      </c>
      <c r="F66" s="531">
        <v>2</v>
      </c>
      <c r="G66" s="531">
        <v>2</v>
      </c>
      <c r="H66" s="554">
        <v>79200</v>
      </c>
      <c r="I66" s="533">
        <f t="shared" si="9"/>
        <v>39600</v>
      </c>
      <c r="J66" s="531">
        <v>2</v>
      </c>
    </row>
    <row r="67" spans="1:10" ht="18.75">
      <c r="A67" s="1550" t="s">
        <v>72</v>
      </c>
      <c r="B67" s="1550"/>
      <c r="C67" s="528">
        <f>SUM(C8+C61+C65)</f>
        <v>368</v>
      </c>
      <c r="D67" s="1099">
        <f>SUM(D8+D61+D65)</f>
        <v>2296620</v>
      </c>
      <c r="E67" s="528">
        <f t="shared" si="8"/>
        <v>6240.815217391304</v>
      </c>
      <c r="F67" s="528">
        <f>SUM(F8+F61+F65)</f>
        <v>274</v>
      </c>
      <c r="G67" s="528">
        <f>SUM(G8+G61+G65)</f>
        <v>378</v>
      </c>
      <c r="H67" s="1099">
        <f>SUM(H8+H61+H65)</f>
        <v>2465999.7999999998</v>
      </c>
      <c r="I67" s="528">
        <f t="shared" si="9"/>
        <v>6523.8089947089939</v>
      </c>
      <c r="J67" s="528">
        <f>SUM(J8+J61+J65)</f>
        <v>278</v>
      </c>
    </row>
    <row r="69" spans="1:10">
      <c r="B69" s="713"/>
      <c r="C69" s="713"/>
      <c r="D69" s="713"/>
      <c r="E69" s="711"/>
      <c r="F69" s="711"/>
      <c r="G69" s="713"/>
      <c r="H69" s="713"/>
      <c r="I69" s="711"/>
      <c r="J69" s="711"/>
    </row>
    <row r="72" spans="1:10">
      <c r="F72" s="556"/>
      <c r="J72" s="556"/>
    </row>
    <row r="79" spans="1:10">
      <c r="F79" s="556"/>
      <c r="J79" s="556"/>
    </row>
  </sheetData>
  <mergeCells count="10">
    <mergeCell ref="A67:B67"/>
    <mergeCell ref="C3:D3"/>
    <mergeCell ref="A6:A7"/>
    <mergeCell ref="B6:B7"/>
    <mergeCell ref="C6:F6"/>
    <mergeCell ref="G6:J6"/>
    <mergeCell ref="A8:B8"/>
    <mergeCell ref="A14:B14"/>
    <mergeCell ref="A15:B15"/>
    <mergeCell ref="A55:B55"/>
  </mergeCells>
  <phoneticPr fontId="42" type="noConversion"/>
  <pageMargins left="0.23999999999999996" right="0.23999999999999996" top="0.35" bottom="0.35" header="0.31" footer="0.31"/>
  <pageSetup paperSize="9" scale="66" fitToHeight="0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22"/>
  <sheetViews>
    <sheetView topLeftCell="A10" zoomScaleSheetLayoutView="100" workbookViewId="0">
      <selection activeCell="F13" sqref="F13"/>
    </sheetView>
  </sheetViews>
  <sheetFormatPr defaultColWidth="9.140625" defaultRowHeight="12.75"/>
  <cols>
    <col min="1" max="1" width="9.140625" style="9"/>
    <col min="2" max="2" width="15.5703125" style="9" customWidth="1"/>
    <col min="3" max="3" width="14.85546875" style="1361" customWidth="1"/>
    <col min="4" max="4" width="14.7109375" style="1362" customWidth="1"/>
    <col min="5" max="5" width="15.5703125" style="9" customWidth="1"/>
    <col min="6" max="16384" width="9.140625" style="9"/>
  </cols>
  <sheetData>
    <row r="1" spans="1:7" s="10" customFormat="1" ht="15.75">
      <c r="A1" s="743"/>
      <c r="B1" s="744" t="s">
        <v>1240</v>
      </c>
      <c r="C1" s="1348" t="str">
        <f>[3]Kadar.ode.!C1</f>
        <v>Унети назив здравствене установе</v>
      </c>
      <c r="D1" s="1349"/>
      <c r="E1" s="967"/>
      <c r="F1" s="967"/>
      <c r="G1" s="968"/>
    </row>
    <row r="2" spans="1:7" s="10" customFormat="1" ht="15.75">
      <c r="A2" s="743"/>
      <c r="B2" s="744" t="s">
        <v>1242</v>
      </c>
      <c r="C2" s="1348" t="str">
        <f>[3]Kadar.ode.!C2</f>
        <v>Унети матични број здравствене установе</v>
      </c>
      <c r="D2" s="1349"/>
      <c r="E2" s="967"/>
      <c r="F2" s="967"/>
      <c r="G2" s="968"/>
    </row>
    <row r="3" spans="1:7" s="10" customFormat="1" ht="15.75">
      <c r="A3" s="743"/>
      <c r="B3" s="744"/>
      <c r="C3" s="1348"/>
      <c r="D3" s="1349"/>
      <c r="E3" s="967"/>
      <c r="F3" s="967"/>
      <c r="G3" s="968"/>
    </row>
    <row r="4" spans="1:7" ht="14.25">
      <c r="A4" s="743"/>
      <c r="B4" s="744" t="s">
        <v>523</v>
      </c>
      <c r="C4" s="1350" t="s">
        <v>1237</v>
      </c>
      <c r="D4" s="1351"/>
      <c r="E4" s="747"/>
      <c r="F4" s="747"/>
      <c r="G4" s="969"/>
    </row>
    <row r="5" spans="1:7" ht="15">
      <c r="A5" s="935"/>
      <c r="B5" s="1352"/>
      <c r="C5" s="1353"/>
      <c r="D5" s="1354"/>
    </row>
    <row r="6" spans="1:7" ht="12.75" customHeight="1">
      <c r="A6" s="1543" t="s">
        <v>2859</v>
      </c>
      <c r="B6" s="1543" t="s">
        <v>153</v>
      </c>
      <c r="C6" s="1543" t="s">
        <v>387</v>
      </c>
      <c r="D6" s="1543"/>
    </row>
    <row r="7" spans="1:7" ht="30" customHeight="1">
      <c r="A7" s="1543"/>
      <c r="B7" s="1543"/>
      <c r="C7" s="1355" t="s">
        <v>7821</v>
      </c>
      <c r="D7" s="1355" t="s">
        <v>7822</v>
      </c>
    </row>
    <row r="8" spans="1:7" ht="38.25">
      <c r="A8" s="1306" t="s">
        <v>154</v>
      </c>
      <c r="B8" s="1314" t="s">
        <v>155</v>
      </c>
      <c r="C8" s="1356">
        <v>4887214.8</v>
      </c>
      <c r="D8" s="1356">
        <v>4836215.5999999996</v>
      </c>
    </row>
    <row r="9" spans="1:7" ht="38.25">
      <c r="A9" s="1357" t="s">
        <v>156</v>
      </c>
      <c r="B9" s="1314" t="s">
        <v>157</v>
      </c>
      <c r="C9" s="1356">
        <v>97211.4</v>
      </c>
      <c r="D9" s="1356">
        <v>99376.33</v>
      </c>
    </row>
    <row r="10" spans="1:7" ht="63.75">
      <c r="A10" s="1306" t="s">
        <v>158</v>
      </c>
      <c r="B10" s="1314" t="s">
        <v>159</v>
      </c>
      <c r="C10" s="1356">
        <v>66144704.219999999</v>
      </c>
      <c r="D10" s="1356">
        <v>61455356.130000003</v>
      </c>
    </row>
    <row r="11" spans="1:7" ht="38.25">
      <c r="A11" s="1306" t="s">
        <v>160</v>
      </c>
      <c r="B11" s="1358" t="s">
        <v>161</v>
      </c>
      <c r="C11" s="1356">
        <v>9562018.3200000003</v>
      </c>
      <c r="D11" s="1356">
        <v>9567018.3100000005</v>
      </c>
    </row>
    <row r="12" spans="1:7" s="10" customFormat="1" ht="51.75">
      <c r="A12" s="1306" t="s">
        <v>162</v>
      </c>
      <c r="B12" s="1314" t="s">
        <v>163</v>
      </c>
      <c r="C12" s="1356">
        <v>5174332.54</v>
      </c>
      <c r="D12" s="1356">
        <v>5234333.5999999996</v>
      </c>
    </row>
    <row r="13" spans="1:7" s="10" customFormat="1" ht="64.5">
      <c r="A13" s="1301" t="s">
        <v>164</v>
      </c>
      <c r="B13" s="1314" t="s">
        <v>165</v>
      </c>
      <c r="C13" s="1356">
        <v>32612457.280000001</v>
      </c>
      <c r="D13" s="1356">
        <v>33614647.299999997</v>
      </c>
    </row>
    <row r="14" spans="1:7" s="10" customFormat="1" ht="77.25">
      <c r="A14" s="1306" t="s">
        <v>166</v>
      </c>
      <c r="B14" s="1314" t="s">
        <v>167</v>
      </c>
      <c r="C14" s="1356">
        <v>5139778.6399999997</v>
      </c>
      <c r="D14" s="1356">
        <v>3786404.64</v>
      </c>
    </row>
    <row r="15" spans="1:7" ht="63.75">
      <c r="A15" s="1306" t="s">
        <v>168</v>
      </c>
      <c r="B15" s="1314" t="s">
        <v>169</v>
      </c>
      <c r="C15" s="1359">
        <f>SUM(C8,C9,C10,C13,C14)</f>
        <v>108881366.34</v>
      </c>
      <c r="D15" s="1359">
        <f>SUM(D8,D9,D10,D13,D14)</f>
        <v>103792000</v>
      </c>
      <c r="E15" s="1360"/>
    </row>
    <row r="22" spans="9:9">
      <c r="I22" s="1360"/>
    </row>
  </sheetData>
  <mergeCells count="3">
    <mergeCell ref="A6:A7"/>
    <mergeCell ref="B6:B7"/>
    <mergeCell ref="C6:D6"/>
  </mergeCells>
  <phoneticPr fontId="42" type="noConversion"/>
  <pageMargins left="0.23999999999999996" right="0.23999999999999996" top="0.75" bottom="0.75" header="0.31" footer="0.31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6"/>
  <sheetViews>
    <sheetView topLeftCell="C8" zoomScaleNormal="75" zoomScaleSheetLayoutView="100" workbookViewId="0">
      <selection activeCell="G41" sqref="G40:G41"/>
    </sheetView>
  </sheetViews>
  <sheetFormatPr defaultColWidth="9.140625" defaultRowHeight="12.75"/>
  <cols>
    <col min="1" max="1" width="8.85546875" style="575" customWidth="1"/>
    <col min="2" max="2" width="88.5703125" style="575" customWidth="1"/>
    <col min="3" max="3" width="85.42578125" style="563" customWidth="1"/>
    <col min="4" max="4" width="10.85546875" style="563" customWidth="1"/>
    <col min="5" max="5" width="11.7109375" style="563" customWidth="1"/>
    <col min="6" max="6" width="9.42578125" style="563" customWidth="1"/>
    <col min="7" max="7" width="9.42578125" style="560" customWidth="1"/>
    <col min="8" max="8" width="12.140625" style="560" customWidth="1"/>
    <col min="9" max="16384" width="9.140625" style="560"/>
  </cols>
  <sheetData>
    <row r="1" spans="1:10" ht="15.75">
      <c r="A1" s="100"/>
      <c r="B1" s="101" t="s">
        <v>1240</v>
      </c>
      <c r="C1" s="67" t="s">
        <v>4076</v>
      </c>
      <c r="D1" s="102"/>
      <c r="E1" s="103"/>
      <c r="F1" s="559"/>
    </row>
    <row r="2" spans="1:10" ht="15.75">
      <c r="A2" s="100"/>
      <c r="B2" s="101" t="s">
        <v>1242</v>
      </c>
      <c r="C2" s="67">
        <v>6113079</v>
      </c>
      <c r="D2" s="102"/>
      <c r="E2" s="103"/>
      <c r="F2" s="559"/>
    </row>
    <row r="3" spans="1:10" ht="15.75">
      <c r="A3" s="100"/>
      <c r="B3" s="101"/>
      <c r="C3" s="1118" t="s">
        <v>7788</v>
      </c>
      <c r="D3" s="102"/>
      <c r="E3" s="103"/>
      <c r="F3" s="559"/>
    </row>
    <row r="4" spans="1:10" ht="15.75">
      <c r="A4" s="100"/>
      <c r="B4" s="101" t="s">
        <v>1244</v>
      </c>
      <c r="C4" s="69" t="s">
        <v>1238</v>
      </c>
      <c r="D4" s="70"/>
      <c r="E4" s="105"/>
      <c r="F4" s="561"/>
    </row>
    <row r="5" spans="1:10" ht="15.75">
      <c r="A5" s="559"/>
      <c r="B5" s="562"/>
      <c r="C5" s="562"/>
      <c r="E5" s="564"/>
      <c r="F5" s="564"/>
    </row>
    <row r="6" spans="1:10" s="567" customFormat="1" ht="99.75" customHeight="1">
      <c r="A6" s="565" t="s">
        <v>4406</v>
      </c>
      <c r="B6" s="565" t="s">
        <v>170</v>
      </c>
      <c r="C6" s="565" t="s">
        <v>4406</v>
      </c>
      <c r="D6" s="1211" t="s">
        <v>7602</v>
      </c>
      <c r="E6" s="1211" t="s">
        <v>7603</v>
      </c>
      <c r="F6" s="1211" t="s">
        <v>7604</v>
      </c>
      <c r="G6" s="1211" t="s">
        <v>5450</v>
      </c>
      <c r="H6" s="1211" t="s">
        <v>7605</v>
      </c>
      <c r="I6" s="1211" t="s">
        <v>7804</v>
      </c>
      <c r="J6" s="1211" t="s">
        <v>7805</v>
      </c>
    </row>
    <row r="7" spans="1:10">
      <c r="A7" s="169" t="s">
        <v>171</v>
      </c>
      <c r="B7" s="169"/>
      <c r="C7" s="169" t="s">
        <v>171</v>
      </c>
      <c r="D7" s="85"/>
      <c r="E7" s="85"/>
      <c r="F7" s="85"/>
      <c r="G7" s="568"/>
      <c r="H7" s="568"/>
      <c r="I7" s="568"/>
      <c r="J7" s="568"/>
    </row>
    <row r="8" spans="1:10">
      <c r="A8" s="569"/>
      <c r="B8" s="565"/>
      <c r="C8" s="569"/>
      <c r="D8" s="570"/>
      <c r="E8" s="570"/>
      <c r="F8" s="570"/>
      <c r="G8" s="568"/>
      <c r="H8" s="568"/>
      <c r="I8" s="568"/>
      <c r="J8" s="568"/>
    </row>
    <row r="9" spans="1:10">
      <c r="A9" s="169" t="s">
        <v>172</v>
      </c>
      <c r="B9" s="169"/>
      <c r="C9" s="169" t="s">
        <v>172</v>
      </c>
      <c r="D9" s="570"/>
      <c r="E9" s="570"/>
      <c r="F9" s="570"/>
      <c r="G9" s="568"/>
      <c r="H9" s="568"/>
      <c r="I9" s="568"/>
      <c r="J9" s="568"/>
    </row>
    <row r="10" spans="1:10">
      <c r="A10" s="569"/>
      <c r="B10" s="565"/>
      <c r="C10" s="569"/>
      <c r="D10" s="570"/>
      <c r="E10" s="570"/>
      <c r="F10" s="570"/>
      <c r="G10" s="568"/>
      <c r="H10" s="568"/>
      <c r="I10" s="568"/>
      <c r="J10" s="568"/>
    </row>
    <row r="11" spans="1:10">
      <c r="A11" s="169" t="s">
        <v>173</v>
      </c>
      <c r="B11" s="169"/>
      <c r="C11" s="169" t="s">
        <v>173</v>
      </c>
      <c r="D11" s="570"/>
      <c r="E11" s="570"/>
      <c r="F11" s="570"/>
      <c r="G11" s="568"/>
      <c r="H11" s="568"/>
      <c r="I11" s="568"/>
      <c r="J11" s="568"/>
    </row>
    <row r="12" spans="1:10">
      <c r="A12" s="569"/>
      <c r="B12" s="565"/>
      <c r="C12" s="569"/>
      <c r="D12" s="570"/>
      <c r="E12" s="570"/>
      <c r="F12" s="570"/>
      <c r="G12" s="568"/>
      <c r="H12" s="568"/>
      <c r="I12" s="568"/>
      <c r="J12" s="568"/>
    </row>
    <row r="13" spans="1:10">
      <c r="A13" s="569"/>
      <c r="B13" s="565"/>
      <c r="C13" s="569"/>
      <c r="D13" s="570"/>
      <c r="E13" s="570"/>
      <c r="F13" s="570"/>
      <c r="G13" s="568"/>
      <c r="H13" s="568"/>
      <c r="I13" s="568"/>
      <c r="J13" s="568"/>
    </row>
    <row r="14" spans="1:10">
      <c r="A14" s="169" t="s">
        <v>174</v>
      </c>
      <c r="B14" s="169"/>
      <c r="C14" s="169" t="s">
        <v>174</v>
      </c>
      <c r="D14" s="570"/>
      <c r="E14" s="570"/>
      <c r="F14" s="570"/>
      <c r="G14" s="568"/>
      <c r="H14" s="568"/>
      <c r="I14" s="568"/>
      <c r="J14" s="568"/>
    </row>
    <row r="15" spans="1:10">
      <c r="A15" s="571" t="s">
        <v>175</v>
      </c>
      <c r="B15" s="565"/>
      <c r="C15" s="571" t="s">
        <v>175</v>
      </c>
      <c r="D15" s="570"/>
      <c r="E15" s="570"/>
      <c r="F15" s="570"/>
      <c r="G15" s="568"/>
      <c r="H15" s="568"/>
      <c r="I15" s="568"/>
      <c r="J15" s="568"/>
    </row>
    <row r="16" spans="1:10">
      <c r="A16" s="571"/>
      <c r="B16" s="565"/>
      <c r="C16" s="571"/>
      <c r="D16" s="570"/>
      <c r="E16" s="570"/>
      <c r="F16" s="570"/>
      <c r="G16" s="568"/>
      <c r="H16" s="568"/>
      <c r="I16" s="568"/>
      <c r="J16" s="568"/>
    </row>
    <row r="17" spans="1:10">
      <c r="A17" s="571"/>
      <c r="B17" s="565"/>
      <c r="C17" s="571"/>
      <c r="D17" s="570"/>
      <c r="E17" s="570"/>
      <c r="F17" s="570"/>
      <c r="G17" s="568"/>
      <c r="H17" s="568"/>
      <c r="I17" s="568"/>
      <c r="J17" s="568"/>
    </row>
    <row r="18" spans="1:10">
      <c r="A18" s="571" t="s">
        <v>176</v>
      </c>
      <c r="B18" s="565"/>
      <c r="C18" s="571" t="s">
        <v>176</v>
      </c>
      <c r="D18" s="570"/>
      <c r="E18" s="570"/>
      <c r="F18" s="570"/>
      <c r="G18" s="568"/>
      <c r="H18" s="568"/>
      <c r="I18" s="568"/>
      <c r="J18" s="568"/>
    </row>
    <row r="19" spans="1:10">
      <c r="A19" s="571"/>
      <c r="B19" s="565"/>
      <c r="C19" s="571"/>
      <c r="D19" s="570"/>
      <c r="E19" s="570"/>
      <c r="F19" s="570"/>
      <c r="G19" s="568"/>
      <c r="H19" s="568"/>
      <c r="I19" s="568"/>
      <c r="J19" s="568"/>
    </row>
    <row r="20" spans="1:10">
      <c r="A20" s="571"/>
      <c r="B20" s="565"/>
      <c r="C20" s="571"/>
      <c r="D20" s="570"/>
      <c r="E20" s="570"/>
      <c r="F20" s="570"/>
      <c r="G20" s="568"/>
      <c r="H20" s="568"/>
      <c r="I20" s="568"/>
      <c r="J20" s="568"/>
    </row>
    <row r="21" spans="1:10">
      <c r="A21" s="169" t="s">
        <v>177</v>
      </c>
      <c r="B21" s="169"/>
      <c r="C21" s="169" t="s">
        <v>177</v>
      </c>
      <c r="D21" s="570"/>
      <c r="E21" s="570"/>
      <c r="F21" s="570"/>
      <c r="G21" s="568"/>
      <c r="H21" s="568"/>
      <c r="I21" s="568"/>
      <c r="J21" s="568"/>
    </row>
    <row r="22" spans="1:10">
      <c r="A22" s="569"/>
      <c r="B22" s="565"/>
      <c r="C22" s="569"/>
      <c r="D22" s="570"/>
      <c r="E22" s="570"/>
      <c r="F22" s="570"/>
      <c r="G22" s="568"/>
      <c r="H22" s="568"/>
      <c r="I22" s="568"/>
      <c r="J22" s="568"/>
    </row>
    <row r="23" spans="1:10">
      <c r="A23" s="569"/>
      <c r="B23" s="565"/>
      <c r="C23" s="569"/>
      <c r="D23" s="570"/>
      <c r="E23" s="570"/>
      <c r="F23" s="570"/>
      <c r="G23" s="568"/>
      <c r="H23" s="568"/>
      <c r="I23" s="568"/>
      <c r="J23" s="568"/>
    </row>
    <row r="24" spans="1:10">
      <c r="A24" s="169" t="s">
        <v>178</v>
      </c>
      <c r="B24" s="169"/>
      <c r="C24" s="169" t="s">
        <v>178</v>
      </c>
      <c r="D24" s="570"/>
      <c r="E24" s="570"/>
      <c r="F24" s="570"/>
      <c r="G24" s="568"/>
      <c r="H24" s="568"/>
      <c r="I24" s="568"/>
      <c r="J24" s="568"/>
    </row>
    <row r="25" spans="1:10">
      <c r="A25" s="569"/>
      <c r="B25" s="565"/>
      <c r="C25" s="569"/>
      <c r="D25" s="570"/>
      <c r="E25" s="570"/>
      <c r="F25" s="570"/>
      <c r="G25" s="568"/>
      <c r="H25" s="568"/>
      <c r="I25" s="568"/>
      <c r="J25" s="568"/>
    </row>
    <row r="26" spans="1:10">
      <c r="A26" s="569"/>
      <c r="B26" s="565"/>
      <c r="C26" s="569"/>
      <c r="D26" s="570"/>
      <c r="E26" s="570"/>
      <c r="F26" s="570"/>
      <c r="G26" s="568"/>
      <c r="H26" s="568"/>
      <c r="I26" s="568"/>
      <c r="J26" s="568"/>
    </row>
    <row r="27" spans="1:10">
      <c r="A27" s="169" t="s">
        <v>179</v>
      </c>
      <c r="B27" s="169"/>
      <c r="C27" s="169" t="s">
        <v>179</v>
      </c>
      <c r="D27" s="570"/>
      <c r="E27" s="570"/>
      <c r="F27" s="570"/>
      <c r="G27" s="568"/>
      <c r="H27" s="568"/>
      <c r="I27" s="568"/>
      <c r="J27" s="568"/>
    </row>
    <row r="28" spans="1:10">
      <c r="A28" s="569"/>
      <c r="B28" s="565"/>
      <c r="C28" s="569"/>
      <c r="D28" s="570"/>
      <c r="E28" s="570"/>
      <c r="F28" s="570"/>
      <c r="G28" s="568"/>
      <c r="H28" s="568"/>
      <c r="I28" s="568"/>
      <c r="J28" s="568"/>
    </row>
    <row r="29" spans="1:10">
      <c r="A29" s="569"/>
      <c r="B29" s="565"/>
      <c r="C29" s="569"/>
      <c r="D29" s="570"/>
      <c r="E29" s="570"/>
      <c r="F29" s="570"/>
      <c r="G29" s="568"/>
      <c r="H29" s="568"/>
      <c r="I29" s="568"/>
      <c r="J29" s="568"/>
    </row>
    <row r="30" spans="1:10" s="573" customFormat="1">
      <c r="A30" s="169" t="s">
        <v>180</v>
      </c>
      <c r="B30" s="169"/>
      <c r="C30" s="169" t="s">
        <v>180</v>
      </c>
      <c r="D30" s="570"/>
      <c r="E30" s="570"/>
      <c r="F30" s="570"/>
      <c r="G30" s="572"/>
      <c r="H30" s="572"/>
      <c r="I30" s="572"/>
      <c r="J30" s="572"/>
    </row>
    <row r="31" spans="1:10">
      <c r="A31" s="569"/>
      <c r="B31" s="565"/>
      <c r="C31" s="569"/>
      <c r="D31" s="570"/>
      <c r="E31" s="570"/>
      <c r="F31" s="570"/>
      <c r="G31" s="568"/>
      <c r="H31" s="568"/>
      <c r="I31" s="568"/>
      <c r="J31" s="568"/>
    </row>
    <row r="32" spans="1:10">
      <c r="A32" s="569"/>
      <c r="B32" s="565"/>
      <c r="C32" s="569"/>
      <c r="D32" s="570"/>
      <c r="E32" s="570"/>
      <c r="F32" s="570"/>
      <c r="G32" s="568"/>
      <c r="H32" s="568"/>
      <c r="I32" s="568"/>
      <c r="J32" s="1280"/>
    </row>
    <row r="33" spans="1:10" ht="14.25">
      <c r="A33" s="169" t="s">
        <v>84</v>
      </c>
      <c r="B33" s="169"/>
      <c r="C33" s="169" t="s">
        <v>84</v>
      </c>
      <c r="D33" s="1285">
        <v>27</v>
      </c>
      <c r="E33" s="1285">
        <v>26</v>
      </c>
      <c r="F33" s="1285">
        <v>27</v>
      </c>
      <c r="G33" s="1286">
        <v>23</v>
      </c>
      <c r="H33" s="1286">
        <v>740</v>
      </c>
      <c r="I33" s="1287">
        <v>50</v>
      </c>
      <c r="J33" s="1286">
        <v>50</v>
      </c>
    </row>
    <row r="34" spans="1:10">
      <c r="A34" s="569"/>
      <c r="B34" s="565"/>
      <c r="C34" s="569"/>
      <c r="D34" s="570"/>
      <c r="E34" s="570"/>
      <c r="F34" s="570"/>
      <c r="G34" s="568"/>
      <c r="H34" s="568"/>
      <c r="I34" s="568"/>
      <c r="J34" s="1281"/>
    </row>
    <row r="35" spans="1:10">
      <c r="A35" s="569"/>
      <c r="B35" s="565"/>
      <c r="C35" s="569"/>
      <c r="D35" s="570"/>
      <c r="E35" s="570"/>
      <c r="F35" s="570"/>
      <c r="G35" s="568"/>
      <c r="H35" s="568"/>
      <c r="I35" s="568"/>
      <c r="J35" s="568"/>
    </row>
    <row r="36" spans="1:10">
      <c r="A36" s="1556" t="s">
        <v>2777</v>
      </c>
      <c r="B36" s="1556"/>
      <c r="C36" s="901" t="s">
        <v>2777</v>
      </c>
      <c r="D36" s="574">
        <f>SUM(D10:D35)</f>
        <v>27</v>
      </c>
      <c r="E36" s="574">
        <f t="shared" ref="E36:J36" si="0">SUM(E10:E35)</f>
        <v>26</v>
      </c>
      <c r="F36" s="574">
        <f t="shared" si="0"/>
        <v>27</v>
      </c>
      <c r="G36" s="574">
        <f t="shared" si="0"/>
        <v>23</v>
      </c>
      <c r="H36" s="574">
        <f t="shared" si="0"/>
        <v>740</v>
      </c>
      <c r="I36" s="574">
        <f t="shared" si="0"/>
        <v>50</v>
      </c>
      <c r="J36" s="574">
        <f t="shared" si="0"/>
        <v>50</v>
      </c>
    </row>
  </sheetData>
  <mergeCells count="1">
    <mergeCell ref="A36:B36"/>
  </mergeCells>
  <phoneticPr fontId="42" type="noConversion"/>
  <pageMargins left="0.23999999999999996" right="0.23999999999999996" top="0.35" bottom="0.35" header="0.31" footer="0.31"/>
  <pageSetup paperSize="9" scale="80" orientation="landscape" r:id="rId1"/>
  <headerFooter alignWithMargins="0">
    <oddFooter>&amp;R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E7" sqref="E7"/>
    </sheetView>
  </sheetViews>
  <sheetFormatPr defaultColWidth="9.140625" defaultRowHeight="12.75"/>
  <cols>
    <col min="1" max="1" width="6.140625" style="577" customWidth="1"/>
    <col min="2" max="2" width="7.5703125" style="577" customWidth="1"/>
    <col min="3" max="3" width="34.85546875" style="577" customWidth="1"/>
    <col min="4" max="5" width="10.28515625" style="577" customWidth="1"/>
    <col min="6" max="6" width="11.85546875" style="577" customWidth="1"/>
    <col min="7" max="7" width="10.140625" style="577" customWidth="1"/>
    <col min="8" max="8" width="11.5703125" style="577" customWidth="1"/>
    <col min="9" max="9" width="10.28515625" style="577" customWidth="1"/>
    <col min="10" max="16384" width="9.140625" style="577"/>
  </cols>
  <sheetData>
    <row r="1" spans="1:9" ht="15.75" customHeight="1">
      <c r="A1" s="576" t="s">
        <v>2857</v>
      </c>
      <c r="B1" s="576"/>
      <c r="C1" s="576"/>
      <c r="D1" s="576"/>
      <c r="E1" s="576"/>
    </row>
    <row r="2" spans="1:9" ht="16.5" customHeight="1">
      <c r="A2" s="576" t="s">
        <v>2861</v>
      </c>
      <c r="B2" s="576"/>
      <c r="C2" s="576"/>
      <c r="D2" s="576"/>
      <c r="E2" s="576"/>
    </row>
    <row r="3" spans="1:9">
      <c r="A3" s="576" t="s">
        <v>7806</v>
      </c>
      <c r="B3" s="576"/>
      <c r="C3" s="576"/>
      <c r="D3" s="576"/>
      <c r="E3" s="576"/>
    </row>
    <row r="4" spans="1:9" ht="15">
      <c r="A4" s="576" t="s">
        <v>181</v>
      </c>
      <c r="B4" s="576"/>
      <c r="C4" s="576"/>
      <c r="D4" s="578"/>
      <c r="E4" s="578"/>
    </row>
    <row r="5" spans="1:9" ht="18" customHeight="1" thickBot="1">
      <c r="F5" s="579"/>
      <c r="G5" s="579"/>
    </row>
    <row r="6" spans="1:9" ht="21" customHeight="1" thickBot="1">
      <c r="A6" s="580"/>
      <c r="B6" s="581"/>
      <c r="C6" s="742"/>
      <c r="D6" s="1557" t="s">
        <v>182</v>
      </c>
      <c r="E6" s="1557"/>
      <c r="F6" s="1557" t="s">
        <v>6748</v>
      </c>
      <c r="G6" s="1560"/>
      <c r="H6" s="1558" t="s">
        <v>183</v>
      </c>
      <c r="I6" s="1559"/>
    </row>
    <row r="7" spans="1:9" ht="33" customHeight="1" thickBot="1">
      <c r="A7" s="582" t="s">
        <v>2859</v>
      </c>
      <c r="B7" s="583" t="s">
        <v>184</v>
      </c>
      <c r="C7" s="584" t="s">
        <v>185</v>
      </c>
      <c r="D7" s="1124" t="s">
        <v>7606</v>
      </c>
      <c r="E7" s="1211" t="s">
        <v>7787</v>
      </c>
      <c r="F7" s="1124" t="s">
        <v>7606</v>
      </c>
      <c r="G7" s="1211" t="s">
        <v>7787</v>
      </c>
      <c r="H7" s="1124" t="s">
        <v>7606</v>
      </c>
      <c r="I7" s="1211" t="s">
        <v>7787</v>
      </c>
    </row>
    <row r="8" spans="1:9" ht="14.25" customHeight="1">
      <c r="A8" s="585">
        <v>0</v>
      </c>
      <c r="B8" s="586">
        <v>1</v>
      </c>
      <c r="C8" s="586">
        <v>2</v>
      </c>
      <c r="D8" s="587"/>
      <c r="E8" s="587"/>
      <c r="F8" s="588"/>
      <c r="G8" s="1273"/>
      <c r="H8" s="589">
        <v>9</v>
      </c>
      <c r="I8" s="589">
        <v>10</v>
      </c>
    </row>
    <row r="9" spans="1:9" ht="16.5" customHeight="1">
      <c r="A9" s="590">
        <v>1</v>
      </c>
      <c r="B9" s="591">
        <v>1005</v>
      </c>
      <c r="C9" s="592" t="s">
        <v>186</v>
      </c>
      <c r="D9" s="593">
        <v>3314</v>
      </c>
      <c r="E9" s="593">
        <v>3314</v>
      </c>
      <c r="F9" s="1274">
        <v>900</v>
      </c>
      <c r="G9" s="1274">
        <v>900</v>
      </c>
      <c r="H9" s="594">
        <f t="shared" ref="H9:H30" si="0">D9+F9</f>
        <v>4214</v>
      </c>
      <c r="I9" s="594">
        <f t="shared" ref="I9:I30" si="1">E9+G9</f>
        <v>4214</v>
      </c>
    </row>
    <row r="10" spans="1:9" ht="18" customHeight="1">
      <c r="A10" s="595">
        <v>2</v>
      </c>
      <c r="B10" s="591">
        <v>1005</v>
      </c>
      <c r="C10" s="592" t="s">
        <v>4093</v>
      </c>
      <c r="D10" s="593">
        <v>2267</v>
      </c>
      <c r="E10" s="593">
        <v>2267</v>
      </c>
      <c r="F10" s="1274">
        <v>4733</v>
      </c>
      <c r="G10" s="1274">
        <v>4733</v>
      </c>
      <c r="H10" s="594">
        <f t="shared" si="0"/>
        <v>7000</v>
      </c>
      <c r="I10" s="594">
        <f t="shared" si="1"/>
        <v>7000</v>
      </c>
    </row>
    <row r="11" spans="1:9" ht="18" customHeight="1">
      <c r="A11" s="590">
        <v>3</v>
      </c>
      <c r="B11" s="592">
        <v>1005</v>
      </c>
      <c r="C11" s="592" t="s">
        <v>4095</v>
      </c>
      <c r="D11" s="593">
        <v>4695</v>
      </c>
      <c r="E11" s="593">
        <v>4695</v>
      </c>
      <c r="F11" s="1274">
        <v>0</v>
      </c>
      <c r="G11" s="1274">
        <v>0</v>
      </c>
      <c r="H11" s="594">
        <f t="shared" si="0"/>
        <v>4695</v>
      </c>
      <c r="I11" s="594">
        <f t="shared" si="1"/>
        <v>4695</v>
      </c>
    </row>
    <row r="12" spans="1:9" ht="18" customHeight="1">
      <c r="A12" s="595">
        <v>4</v>
      </c>
      <c r="B12" s="592">
        <v>1005</v>
      </c>
      <c r="C12" s="592" t="s">
        <v>4111</v>
      </c>
      <c r="D12" s="593">
        <v>2541</v>
      </c>
      <c r="E12" s="593">
        <v>2541</v>
      </c>
      <c r="F12" s="1274">
        <v>641</v>
      </c>
      <c r="G12" s="1274">
        <v>641</v>
      </c>
      <c r="H12" s="594">
        <f t="shared" si="0"/>
        <v>3182</v>
      </c>
      <c r="I12" s="594">
        <f t="shared" si="1"/>
        <v>3182</v>
      </c>
    </row>
    <row r="13" spans="1:9" ht="18" customHeight="1">
      <c r="A13" s="590">
        <v>5</v>
      </c>
      <c r="B13" s="592">
        <v>1005</v>
      </c>
      <c r="C13" s="592" t="s">
        <v>4099</v>
      </c>
      <c r="D13" s="593">
        <v>12343</v>
      </c>
      <c r="E13" s="593">
        <v>12343</v>
      </c>
      <c r="F13" s="1274">
        <v>1065</v>
      </c>
      <c r="G13" s="1274">
        <v>1065</v>
      </c>
      <c r="H13" s="594">
        <f t="shared" si="0"/>
        <v>13408</v>
      </c>
      <c r="I13" s="594">
        <f t="shared" si="1"/>
        <v>13408</v>
      </c>
    </row>
    <row r="14" spans="1:9" ht="18" customHeight="1">
      <c r="A14" s="595">
        <v>6</v>
      </c>
      <c r="B14" s="592">
        <v>1005</v>
      </c>
      <c r="C14" s="592" t="s">
        <v>4078</v>
      </c>
      <c r="D14" s="593">
        <v>821</v>
      </c>
      <c r="E14" s="593">
        <v>821</v>
      </c>
      <c r="F14" s="1274">
        <v>581</v>
      </c>
      <c r="G14" s="1274">
        <v>581</v>
      </c>
      <c r="H14" s="594">
        <f t="shared" si="0"/>
        <v>1402</v>
      </c>
      <c r="I14" s="594">
        <f t="shared" si="1"/>
        <v>1402</v>
      </c>
    </row>
    <row r="15" spans="1:9" ht="18" customHeight="1">
      <c r="A15" s="590">
        <v>7</v>
      </c>
      <c r="B15" s="592">
        <v>1005</v>
      </c>
      <c r="C15" s="592" t="s">
        <v>187</v>
      </c>
      <c r="D15" s="593">
        <v>4150</v>
      </c>
      <c r="E15" s="593">
        <v>4150</v>
      </c>
      <c r="F15" s="1274">
        <v>6080</v>
      </c>
      <c r="G15" s="1274">
        <v>6080</v>
      </c>
      <c r="H15" s="594">
        <f t="shared" si="0"/>
        <v>10230</v>
      </c>
      <c r="I15" s="594">
        <f t="shared" si="1"/>
        <v>10230</v>
      </c>
    </row>
    <row r="16" spans="1:9" ht="18" customHeight="1">
      <c r="A16" s="595">
        <v>8</v>
      </c>
      <c r="B16" s="592">
        <v>1005</v>
      </c>
      <c r="C16" s="592" t="s">
        <v>188</v>
      </c>
      <c r="D16" s="593">
        <v>210</v>
      </c>
      <c r="E16" s="593">
        <v>210</v>
      </c>
      <c r="F16" s="1274">
        <v>0</v>
      </c>
      <c r="G16" s="1274">
        <v>0</v>
      </c>
      <c r="H16" s="594">
        <f t="shared" si="0"/>
        <v>210</v>
      </c>
      <c r="I16" s="594">
        <f t="shared" si="1"/>
        <v>210</v>
      </c>
    </row>
    <row r="17" spans="1:9" ht="18" customHeight="1">
      <c r="A17" s="590">
        <v>9</v>
      </c>
      <c r="B17" s="592">
        <v>1005</v>
      </c>
      <c r="C17" s="592" t="s">
        <v>189</v>
      </c>
      <c r="D17" s="593">
        <v>422</v>
      </c>
      <c r="E17" s="593">
        <v>422</v>
      </c>
      <c r="F17" s="1274">
        <v>823</v>
      </c>
      <c r="G17" s="1274">
        <v>823</v>
      </c>
      <c r="H17" s="594">
        <f t="shared" si="0"/>
        <v>1245</v>
      </c>
      <c r="I17" s="594">
        <f t="shared" si="1"/>
        <v>1245</v>
      </c>
    </row>
    <row r="18" spans="1:9" ht="18" customHeight="1">
      <c r="A18" s="595">
        <v>10</v>
      </c>
      <c r="B18" s="592">
        <v>1005</v>
      </c>
      <c r="C18" s="592" t="s">
        <v>190</v>
      </c>
      <c r="D18" s="593">
        <v>2608</v>
      </c>
      <c r="E18" s="593">
        <v>2608</v>
      </c>
      <c r="F18" s="1274">
        <v>0</v>
      </c>
      <c r="G18" s="1274">
        <v>0</v>
      </c>
      <c r="H18" s="594">
        <f t="shared" si="0"/>
        <v>2608</v>
      </c>
      <c r="I18" s="594">
        <f t="shared" si="1"/>
        <v>2608</v>
      </c>
    </row>
    <row r="19" spans="1:9" ht="18" customHeight="1">
      <c r="A19" s="595">
        <v>11</v>
      </c>
      <c r="B19" s="592">
        <v>1005</v>
      </c>
      <c r="C19" s="592" t="s">
        <v>191</v>
      </c>
      <c r="D19" s="593">
        <v>5418</v>
      </c>
      <c r="E19" s="593">
        <v>5418</v>
      </c>
      <c r="F19" s="1274">
        <v>3440</v>
      </c>
      <c r="G19" s="1274">
        <v>3440</v>
      </c>
      <c r="H19" s="594">
        <f t="shared" si="0"/>
        <v>8858</v>
      </c>
      <c r="I19" s="594">
        <f t="shared" si="1"/>
        <v>8858</v>
      </c>
    </row>
    <row r="20" spans="1:9" ht="23.25" customHeight="1">
      <c r="A20" s="590">
        <v>12</v>
      </c>
      <c r="B20" s="592">
        <v>1005</v>
      </c>
      <c r="C20" s="634" t="s">
        <v>6978</v>
      </c>
      <c r="D20" s="593">
        <v>21236</v>
      </c>
      <c r="E20" s="593">
        <v>21236</v>
      </c>
      <c r="F20" s="1274">
        <v>1306</v>
      </c>
      <c r="G20" s="1274">
        <v>1306</v>
      </c>
      <c r="H20" s="594">
        <f t="shared" si="0"/>
        <v>22542</v>
      </c>
      <c r="I20" s="594">
        <f t="shared" si="1"/>
        <v>22542</v>
      </c>
    </row>
    <row r="21" spans="1:9" ht="15" customHeight="1">
      <c r="A21" s="595">
        <v>13</v>
      </c>
      <c r="B21" s="592">
        <v>1005</v>
      </c>
      <c r="C21" s="592" t="s">
        <v>192</v>
      </c>
      <c r="D21" s="593">
        <v>232</v>
      </c>
      <c r="E21" s="593">
        <v>232</v>
      </c>
      <c r="F21" s="1274">
        <v>0</v>
      </c>
      <c r="G21" s="1274">
        <v>0</v>
      </c>
      <c r="H21" s="594">
        <f t="shared" si="0"/>
        <v>232</v>
      </c>
      <c r="I21" s="594">
        <f t="shared" si="1"/>
        <v>232</v>
      </c>
    </row>
    <row r="22" spans="1:9" ht="18" customHeight="1">
      <c r="A22" s="590">
        <v>14</v>
      </c>
      <c r="B22" s="592">
        <v>1005</v>
      </c>
      <c r="C22" s="592" t="s">
        <v>193</v>
      </c>
      <c r="D22" s="593">
        <v>202</v>
      </c>
      <c r="E22" s="593">
        <v>202</v>
      </c>
      <c r="F22" s="1274">
        <v>0</v>
      </c>
      <c r="G22" s="1274">
        <v>0</v>
      </c>
      <c r="H22" s="594">
        <f t="shared" si="0"/>
        <v>202</v>
      </c>
      <c r="I22" s="594">
        <f t="shared" si="1"/>
        <v>202</v>
      </c>
    </row>
    <row r="23" spans="1:9" ht="18" customHeight="1">
      <c r="A23" s="596">
        <v>15</v>
      </c>
      <c r="B23" s="592">
        <v>1005</v>
      </c>
      <c r="C23" s="597" t="s">
        <v>194</v>
      </c>
      <c r="D23" s="593">
        <v>0</v>
      </c>
      <c r="E23" s="593">
        <v>0</v>
      </c>
      <c r="F23" s="1275">
        <v>48456</v>
      </c>
      <c r="G23" s="1275">
        <v>48456</v>
      </c>
      <c r="H23" s="594">
        <f t="shared" si="0"/>
        <v>48456</v>
      </c>
      <c r="I23" s="594">
        <f t="shared" si="1"/>
        <v>48456</v>
      </c>
    </row>
    <row r="24" spans="1:9" ht="18" customHeight="1">
      <c r="A24" s="596">
        <v>16</v>
      </c>
      <c r="B24" s="592">
        <v>1005</v>
      </c>
      <c r="C24" s="597" t="s">
        <v>195</v>
      </c>
      <c r="D24" s="593">
        <v>0</v>
      </c>
      <c r="E24" s="593">
        <v>0</v>
      </c>
      <c r="F24" s="1274">
        <v>0</v>
      </c>
      <c r="G24" s="1274">
        <v>0</v>
      </c>
      <c r="H24" s="594">
        <f t="shared" si="0"/>
        <v>0</v>
      </c>
      <c r="I24" s="594">
        <f t="shared" si="1"/>
        <v>0</v>
      </c>
    </row>
    <row r="25" spans="1:9" ht="18" customHeight="1">
      <c r="A25" s="596">
        <v>17</v>
      </c>
      <c r="B25" s="592">
        <v>1005</v>
      </c>
      <c r="C25" s="597" t="s">
        <v>81</v>
      </c>
      <c r="D25" s="369">
        <v>0</v>
      </c>
      <c r="E25" s="369">
        <v>0</v>
      </c>
      <c r="F25" s="1274">
        <v>0</v>
      </c>
      <c r="G25" s="1274">
        <v>0</v>
      </c>
      <c r="H25" s="594">
        <f t="shared" si="0"/>
        <v>0</v>
      </c>
      <c r="I25" s="594">
        <f t="shared" si="1"/>
        <v>0</v>
      </c>
    </row>
    <row r="26" spans="1:9" ht="18" customHeight="1">
      <c r="A26" s="596">
        <v>18</v>
      </c>
      <c r="B26" s="592">
        <v>1005</v>
      </c>
      <c r="C26" s="597" t="s">
        <v>197</v>
      </c>
      <c r="D26" s="593">
        <v>0</v>
      </c>
      <c r="E26" s="593">
        <v>0</v>
      </c>
      <c r="F26" s="1274">
        <v>0</v>
      </c>
      <c r="G26" s="1274">
        <v>0</v>
      </c>
      <c r="H26" s="594">
        <f t="shared" si="0"/>
        <v>0</v>
      </c>
      <c r="I26" s="594">
        <f t="shared" si="1"/>
        <v>0</v>
      </c>
    </row>
    <row r="27" spans="1:9" ht="18" customHeight="1">
      <c r="A27" s="596">
        <v>19</v>
      </c>
      <c r="B27" s="592">
        <v>1005</v>
      </c>
      <c r="C27" s="597" t="s">
        <v>198</v>
      </c>
      <c r="D27" s="589">
        <v>25289</v>
      </c>
      <c r="E27" s="589">
        <v>25289</v>
      </c>
      <c r="F27" s="1275">
        <v>6766</v>
      </c>
      <c r="G27" s="1275">
        <v>6766</v>
      </c>
      <c r="H27" s="594">
        <f t="shared" si="0"/>
        <v>32055</v>
      </c>
      <c r="I27" s="594">
        <f t="shared" si="1"/>
        <v>32055</v>
      </c>
    </row>
    <row r="28" spans="1:9" ht="18" customHeight="1">
      <c r="A28" s="596">
        <v>20</v>
      </c>
      <c r="B28" s="592">
        <v>1005</v>
      </c>
      <c r="C28" s="597" t="s">
        <v>199</v>
      </c>
      <c r="D28" s="598">
        <v>0</v>
      </c>
      <c r="E28" s="598">
        <v>0</v>
      </c>
      <c r="F28" s="1274">
        <v>0</v>
      </c>
      <c r="G28" s="1274">
        <v>0</v>
      </c>
      <c r="H28" s="594">
        <f t="shared" si="0"/>
        <v>0</v>
      </c>
      <c r="I28" s="594">
        <f t="shared" si="1"/>
        <v>0</v>
      </c>
    </row>
    <row r="29" spans="1:9" ht="18" customHeight="1">
      <c r="A29" s="596">
        <v>21</v>
      </c>
      <c r="B29" s="592">
        <v>1005</v>
      </c>
      <c r="C29" s="597" t="s">
        <v>1227</v>
      </c>
      <c r="D29" s="598">
        <v>224</v>
      </c>
      <c r="E29" s="598">
        <v>224</v>
      </c>
      <c r="F29" s="1274">
        <v>0</v>
      </c>
      <c r="G29" s="1274">
        <v>0</v>
      </c>
      <c r="H29" s="594">
        <f t="shared" si="0"/>
        <v>224</v>
      </c>
      <c r="I29" s="594">
        <f t="shared" si="1"/>
        <v>224</v>
      </c>
    </row>
    <row r="30" spans="1:9" ht="18" customHeight="1" thickBot="1">
      <c r="A30" s="596">
        <v>21</v>
      </c>
      <c r="B30" s="592">
        <v>1005</v>
      </c>
      <c r="C30" s="597" t="s">
        <v>1607</v>
      </c>
      <c r="D30" s="599">
        <v>0</v>
      </c>
      <c r="E30" s="599">
        <v>0</v>
      </c>
      <c r="F30" s="1276">
        <v>0</v>
      </c>
      <c r="G30" s="1276">
        <v>0</v>
      </c>
      <c r="H30" s="594">
        <f t="shared" si="0"/>
        <v>0</v>
      </c>
      <c r="I30" s="594">
        <f t="shared" si="1"/>
        <v>0</v>
      </c>
    </row>
    <row r="31" spans="1:9" ht="18" customHeight="1" thickBot="1">
      <c r="A31" s="601"/>
      <c r="B31" s="839"/>
      <c r="C31" s="840" t="s">
        <v>4607</v>
      </c>
      <c r="D31" s="838">
        <f t="shared" ref="D31" si="2">SUM(D9:D30)</f>
        <v>85972</v>
      </c>
      <c r="E31" s="838">
        <f t="shared" ref="E31:I31" si="3">SUM(E9:E30)</f>
        <v>85972</v>
      </c>
      <c r="F31" s="1277">
        <f t="shared" ref="F31" si="4">SUM(F9:F30)</f>
        <v>74791</v>
      </c>
      <c r="G31" s="1277">
        <f t="shared" si="3"/>
        <v>74791</v>
      </c>
      <c r="H31" s="1278">
        <f t="shared" si="3"/>
        <v>160763</v>
      </c>
      <c r="I31" s="1278">
        <f t="shared" si="3"/>
        <v>160763</v>
      </c>
    </row>
    <row r="32" spans="1:9" ht="18" customHeight="1">
      <c r="I32" s="576"/>
    </row>
    <row r="33" spans="8:9" ht="18" customHeight="1">
      <c r="I33" s="579"/>
    </row>
    <row r="34" spans="8:9" ht="18" customHeight="1"/>
    <row r="35" spans="8:9">
      <c r="I35" s="579"/>
    </row>
    <row r="36" spans="8:9">
      <c r="H36" s="579"/>
    </row>
  </sheetData>
  <mergeCells count="3">
    <mergeCell ref="D6:E6"/>
    <mergeCell ref="H6:I6"/>
    <mergeCell ref="F6:G6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6"/>
  <sheetViews>
    <sheetView topLeftCell="B13" workbookViewId="0">
      <selection activeCell="M23" sqref="M23"/>
    </sheetView>
  </sheetViews>
  <sheetFormatPr defaultColWidth="9.140625" defaultRowHeight="12.75"/>
  <cols>
    <col min="1" max="1" width="4" style="577" customWidth="1"/>
    <col min="2" max="2" width="6.85546875" style="577" customWidth="1"/>
    <col min="3" max="3" width="37.5703125" style="577" customWidth="1"/>
    <col min="4" max="4" width="9.42578125" style="577" customWidth="1"/>
    <col min="5" max="5" width="10.140625" style="577" customWidth="1"/>
    <col min="6" max="6" width="8.7109375" style="577" customWidth="1"/>
    <col min="7" max="7" width="10.28515625" style="577" customWidth="1"/>
    <col min="8" max="8" width="11.140625" style="577" customWidth="1"/>
    <col min="9" max="9" width="10.140625" style="577" customWidth="1"/>
    <col min="10" max="16384" width="9.140625" style="577"/>
  </cols>
  <sheetData>
    <row r="1" spans="1:9" ht="15.75" customHeight="1">
      <c r="A1" s="576" t="s">
        <v>2857</v>
      </c>
      <c r="B1" s="576"/>
      <c r="C1" s="576"/>
      <c r="D1" s="576"/>
      <c r="E1" s="576"/>
    </row>
    <row r="2" spans="1:9" ht="16.5" customHeight="1">
      <c r="A2" s="576" t="s">
        <v>2861</v>
      </c>
      <c r="B2" s="576"/>
      <c r="C2" s="576"/>
      <c r="D2" s="576"/>
      <c r="E2" s="576"/>
    </row>
    <row r="3" spans="1:9">
      <c r="A3" s="576"/>
      <c r="B3" s="576"/>
      <c r="C3" s="576" t="s">
        <v>7807</v>
      </c>
      <c r="D3" s="576"/>
      <c r="E3" s="576"/>
    </row>
    <row r="4" spans="1:9" ht="15">
      <c r="A4" s="576" t="s">
        <v>181</v>
      </c>
      <c r="B4" s="576"/>
      <c r="C4" s="576"/>
      <c r="D4" s="578"/>
      <c r="E4" s="578"/>
    </row>
    <row r="5" spans="1:9" ht="18" customHeight="1" thickBot="1">
      <c r="F5" s="579"/>
      <c r="G5" s="579"/>
    </row>
    <row r="6" spans="1:9" ht="21" customHeight="1" thickBot="1">
      <c r="A6" s="580"/>
      <c r="B6" s="581"/>
      <c r="C6" s="742"/>
      <c r="D6" s="1560" t="s">
        <v>1608</v>
      </c>
      <c r="E6" s="1561"/>
      <c r="F6" s="1560" t="s">
        <v>6749</v>
      </c>
      <c r="G6" s="1561"/>
      <c r="H6" s="1562" t="s">
        <v>1609</v>
      </c>
      <c r="I6" s="1559"/>
    </row>
    <row r="7" spans="1:9" ht="33.75" customHeight="1" thickBot="1">
      <c r="A7" s="582" t="s">
        <v>2859</v>
      </c>
      <c r="B7" s="583" t="s">
        <v>184</v>
      </c>
      <c r="C7" s="584" t="s">
        <v>185</v>
      </c>
      <c r="D7" s="1124" t="s">
        <v>7606</v>
      </c>
      <c r="E7" s="1211" t="s">
        <v>7787</v>
      </c>
      <c r="F7" s="1124" t="s">
        <v>7606</v>
      </c>
      <c r="G7" s="1211" t="s">
        <v>7787</v>
      </c>
      <c r="H7" s="1124" t="s">
        <v>7606</v>
      </c>
      <c r="I7" s="1211" t="s">
        <v>7787</v>
      </c>
    </row>
    <row r="8" spans="1:9" ht="18" customHeight="1">
      <c r="A8" s="585">
        <v>0</v>
      </c>
      <c r="B8" s="586">
        <v>1</v>
      </c>
      <c r="C8" s="586">
        <v>2</v>
      </c>
      <c r="D8" s="587">
        <v>3</v>
      </c>
      <c r="E8" s="587"/>
      <c r="F8" s="587">
        <v>6</v>
      </c>
      <c r="G8" s="835">
        <v>7</v>
      </c>
      <c r="H8" s="589">
        <v>9</v>
      </c>
      <c r="I8" s="589">
        <v>10</v>
      </c>
    </row>
    <row r="9" spans="1:9" ht="18" customHeight="1">
      <c r="A9" s="590">
        <v>1</v>
      </c>
      <c r="B9" s="591">
        <v>1005</v>
      </c>
      <c r="C9" s="592" t="s">
        <v>186</v>
      </c>
      <c r="D9" s="594">
        <v>2587</v>
      </c>
      <c r="E9" s="594">
        <v>2587</v>
      </c>
      <c r="F9" s="594"/>
      <c r="G9" s="836">
        <v>0</v>
      </c>
      <c r="H9" s="594">
        <f t="shared" ref="H9:H30" si="0">D9+F9</f>
        <v>2587</v>
      </c>
      <c r="I9" s="594">
        <f t="shared" ref="I9:I30" si="1">E9+G9</f>
        <v>2587</v>
      </c>
    </row>
    <row r="10" spans="1:9" ht="18" customHeight="1">
      <c r="A10" s="595">
        <v>2</v>
      </c>
      <c r="B10" s="591">
        <v>1005</v>
      </c>
      <c r="C10" s="592" t="s">
        <v>4093</v>
      </c>
      <c r="D10" s="605">
        <v>4873</v>
      </c>
      <c r="E10" s="605">
        <v>4873</v>
      </c>
      <c r="F10" s="594"/>
      <c r="G10" s="836">
        <v>0</v>
      </c>
      <c r="H10" s="594">
        <f t="shared" si="0"/>
        <v>4873</v>
      </c>
      <c r="I10" s="594">
        <f t="shared" si="1"/>
        <v>4873</v>
      </c>
    </row>
    <row r="11" spans="1:9" ht="18" customHeight="1">
      <c r="A11" s="590">
        <v>3</v>
      </c>
      <c r="B11" s="592">
        <v>1005</v>
      </c>
      <c r="C11" s="592" t="s">
        <v>4095</v>
      </c>
      <c r="D11" s="605">
        <v>2058</v>
      </c>
      <c r="E11" s="605">
        <v>2058</v>
      </c>
      <c r="F11" s="594"/>
      <c r="G11" s="836">
        <v>0</v>
      </c>
      <c r="H11" s="594">
        <f t="shared" si="0"/>
        <v>2058</v>
      </c>
      <c r="I11" s="594">
        <f t="shared" si="1"/>
        <v>2058</v>
      </c>
    </row>
    <row r="12" spans="1:9" ht="18" customHeight="1">
      <c r="A12" s="595">
        <v>4</v>
      </c>
      <c r="B12" s="592">
        <v>1005</v>
      </c>
      <c r="C12" s="592" t="s">
        <v>4111</v>
      </c>
      <c r="D12" s="605">
        <v>1711</v>
      </c>
      <c r="E12" s="605">
        <v>1711</v>
      </c>
      <c r="F12" s="594"/>
      <c r="G12" s="836">
        <v>0</v>
      </c>
      <c r="H12" s="594">
        <f t="shared" si="0"/>
        <v>1711</v>
      </c>
      <c r="I12" s="594">
        <f t="shared" si="1"/>
        <v>1711</v>
      </c>
    </row>
    <row r="13" spans="1:9" ht="18" customHeight="1">
      <c r="A13" s="590">
        <v>5</v>
      </c>
      <c r="B13" s="592">
        <v>1005</v>
      </c>
      <c r="C13" s="592" t="s">
        <v>4099</v>
      </c>
      <c r="D13" s="605">
        <v>8393</v>
      </c>
      <c r="E13" s="605">
        <v>8393</v>
      </c>
      <c r="F13" s="594"/>
      <c r="G13" s="836">
        <v>0</v>
      </c>
      <c r="H13" s="594">
        <f t="shared" si="0"/>
        <v>8393</v>
      </c>
      <c r="I13" s="594">
        <f t="shared" si="1"/>
        <v>8393</v>
      </c>
    </row>
    <row r="14" spans="1:9" ht="18" customHeight="1">
      <c r="A14" s="595">
        <v>6</v>
      </c>
      <c r="B14" s="592">
        <v>1005</v>
      </c>
      <c r="C14" s="592" t="s">
        <v>4078</v>
      </c>
      <c r="D14" s="605">
        <v>1727</v>
      </c>
      <c r="E14" s="605">
        <v>1727</v>
      </c>
      <c r="F14" s="594"/>
      <c r="G14" s="836">
        <v>0</v>
      </c>
      <c r="H14" s="594">
        <f t="shared" si="0"/>
        <v>1727</v>
      </c>
      <c r="I14" s="594">
        <f t="shared" si="1"/>
        <v>1727</v>
      </c>
    </row>
    <row r="15" spans="1:9" ht="18" customHeight="1">
      <c r="A15" s="590">
        <v>7</v>
      </c>
      <c r="B15" s="592">
        <v>1005</v>
      </c>
      <c r="C15" s="592" t="s">
        <v>187</v>
      </c>
      <c r="D15" s="605">
        <v>2229</v>
      </c>
      <c r="E15" s="605">
        <v>2229</v>
      </c>
      <c r="F15" s="594"/>
      <c r="G15" s="836">
        <v>0</v>
      </c>
      <c r="H15" s="594">
        <f t="shared" si="0"/>
        <v>2229</v>
      </c>
      <c r="I15" s="594">
        <f t="shared" si="1"/>
        <v>2229</v>
      </c>
    </row>
    <row r="16" spans="1:9" ht="18" customHeight="1">
      <c r="A16" s="595">
        <v>8</v>
      </c>
      <c r="B16" s="592">
        <v>1005</v>
      </c>
      <c r="C16" s="592" t="s">
        <v>188</v>
      </c>
      <c r="D16" s="605">
        <v>2072</v>
      </c>
      <c r="E16" s="605">
        <v>2072</v>
      </c>
      <c r="F16" s="594"/>
      <c r="G16" s="836">
        <v>0</v>
      </c>
      <c r="H16" s="594">
        <f t="shared" si="0"/>
        <v>2072</v>
      </c>
      <c r="I16" s="594">
        <f t="shared" si="1"/>
        <v>2072</v>
      </c>
    </row>
    <row r="17" spans="1:9" ht="18" customHeight="1">
      <c r="A17" s="590">
        <v>9</v>
      </c>
      <c r="B17" s="592">
        <v>1005</v>
      </c>
      <c r="C17" s="592" t="s">
        <v>1610</v>
      </c>
      <c r="D17" s="605">
        <v>1102</v>
      </c>
      <c r="E17" s="605">
        <v>1102</v>
      </c>
      <c r="F17" s="594"/>
      <c r="G17" s="836">
        <v>0</v>
      </c>
      <c r="H17" s="594">
        <f t="shared" si="0"/>
        <v>1102</v>
      </c>
      <c r="I17" s="594">
        <f t="shared" si="1"/>
        <v>1102</v>
      </c>
    </row>
    <row r="18" spans="1:9" ht="18" customHeight="1">
      <c r="A18" s="595">
        <v>10</v>
      </c>
      <c r="B18" s="592">
        <v>1005</v>
      </c>
      <c r="C18" s="592" t="s">
        <v>1611</v>
      </c>
      <c r="D18" s="605">
        <v>2125</v>
      </c>
      <c r="E18" s="605">
        <v>2125</v>
      </c>
      <c r="F18" s="594"/>
      <c r="G18" s="836">
        <v>0</v>
      </c>
      <c r="H18" s="594">
        <f t="shared" si="0"/>
        <v>2125</v>
      </c>
      <c r="I18" s="594">
        <f t="shared" si="1"/>
        <v>2125</v>
      </c>
    </row>
    <row r="19" spans="1:9" ht="18" customHeight="1">
      <c r="A19" s="595">
        <v>11</v>
      </c>
      <c r="B19" s="592">
        <v>1005</v>
      </c>
      <c r="C19" s="592" t="s">
        <v>191</v>
      </c>
      <c r="D19" s="605">
        <v>4063</v>
      </c>
      <c r="E19" s="605">
        <v>4063</v>
      </c>
      <c r="F19" s="594"/>
      <c r="G19" s="836">
        <v>0</v>
      </c>
      <c r="H19" s="594">
        <f t="shared" si="0"/>
        <v>4063</v>
      </c>
      <c r="I19" s="594">
        <f t="shared" si="1"/>
        <v>4063</v>
      </c>
    </row>
    <row r="20" spans="1:9" ht="24.75" customHeight="1">
      <c r="A20" s="590">
        <v>12</v>
      </c>
      <c r="B20" s="592">
        <v>1005</v>
      </c>
      <c r="C20" s="634" t="s">
        <v>6978</v>
      </c>
      <c r="D20" s="605">
        <v>12237</v>
      </c>
      <c r="E20" s="605">
        <v>12237</v>
      </c>
      <c r="F20" s="594"/>
      <c r="G20" s="836">
        <v>0</v>
      </c>
      <c r="H20" s="594">
        <f t="shared" si="0"/>
        <v>12237</v>
      </c>
      <c r="I20" s="594">
        <f t="shared" si="1"/>
        <v>12237</v>
      </c>
    </row>
    <row r="21" spans="1:9" ht="18" customHeight="1">
      <c r="A21" s="595">
        <v>13</v>
      </c>
      <c r="B21" s="592">
        <v>1005</v>
      </c>
      <c r="C21" s="592" t="s">
        <v>192</v>
      </c>
      <c r="D21" s="606">
        <v>5591</v>
      </c>
      <c r="E21" s="606">
        <v>5591</v>
      </c>
      <c r="F21" s="594"/>
      <c r="G21" s="836">
        <v>0</v>
      </c>
      <c r="H21" s="594">
        <f t="shared" si="0"/>
        <v>5591</v>
      </c>
      <c r="I21" s="594">
        <f t="shared" si="1"/>
        <v>5591</v>
      </c>
    </row>
    <row r="22" spans="1:9" ht="18" customHeight="1">
      <c r="A22" s="590">
        <v>14</v>
      </c>
      <c r="B22" s="592">
        <v>1005</v>
      </c>
      <c r="C22" s="592" t="s">
        <v>193</v>
      </c>
      <c r="D22" s="605">
        <v>919</v>
      </c>
      <c r="E22" s="605">
        <v>919</v>
      </c>
      <c r="F22" s="594"/>
      <c r="G22" s="836">
        <v>0</v>
      </c>
      <c r="H22" s="594">
        <f t="shared" si="0"/>
        <v>919</v>
      </c>
      <c r="I22" s="594">
        <f t="shared" si="1"/>
        <v>919</v>
      </c>
    </row>
    <row r="23" spans="1:9" ht="18" customHeight="1">
      <c r="A23" s="596">
        <v>15</v>
      </c>
      <c r="B23" s="592">
        <v>1005</v>
      </c>
      <c r="C23" s="597" t="s">
        <v>1612</v>
      </c>
      <c r="D23" s="605">
        <v>51</v>
      </c>
      <c r="E23" s="605">
        <v>51</v>
      </c>
      <c r="F23" s="594"/>
      <c r="G23" s="836">
        <v>0</v>
      </c>
      <c r="H23" s="594">
        <f t="shared" si="0"/>
        <v>51</v>
      </c>
      <c r="I23" s="594">
        <f t="shared" si="1"/>
        <v>51</v>
      </c>
    </row>
    <row r="24" spans="1:9" ht="18" customHeight="1">
      <c r="A24" s="596">
        <v>16</v>
      </c>
      <c r="B24" s="592">
        <v>1005</v>
      </c>
      <c r="C24" s="597" t="s">
        <v>194</v>
      </c>
      <c r="D24" s="607">
        <v>0</v>
      </c>
      <c r="E24" s="607">
        <v>0</v>
      </c>
      <c r="F24" s="594"/>
      <c r="G24" s="836">
        <v>0</v>
      </c>
      <c r="H24" s="594">
        <f t="shared" si="0"/>
        <v>0</v>
      </c>
      <c r="I24" s="594">
        <f t="shared" si="1"/>
        <v>0</v>
      </c>
    </row>
    <row r="25" spans="1:9" ht="18" customHeight="1">
      <c r="A25" s="596">
        <v>17</v>
      </c>
      <c r="B25" s="592">
        <v>1005</v>
      </c>
      <c r="C25" s="597" t="s">
        <v>195</v>
      </c>
      <c r="D25" s="605">
        <v>0</v>
      </c>
      <c r="E25" s="605">
        <v>0</v>
      </c>
      <c r="F25" s="594"/>
      <c r="G25" s="836">
        <v>0</v>
      </c>
      <c r="H25" s="594">
        <f t="shared" si="0"/>
        <v>0</v>
      </c>
      <c r="I25" s="594">
        <f t="shared" si="1"/>
        <v>0</v>
      </c>
    </row>
    <row r="26" spans="1:9" ht="18" customHeight="1">
      <c r="A26" s="596">
        <v>18</v>
      </c>
      <c r="B26" s="592">
        <v>1005</v>
      </c>
      <c r="C26" s="597" t="s">
        <v>196</v>
      </c>
      <c r="D26" s="606">
        <v>0</v>
      </c>
      <c r="E26" s="606">
        <v>0</v>
      </c>
      <c r="F26" s="594"/>
      <c r="G26" s="836">
        <v>0</v>
      </c>
      <c r="H26" s="594">
        <f t="shared" si="0"/>
        <v>0</v>
      </c>
      <c r="I26" s="594">
        <f t="shared" si="1"/>
        <v>0</v>
      </c>
    </row>
    <row r="27" spans="1:9" ht="18" customHeight="1">
      <c r="A27" s="596">
        <v>19</v>
      </c>
      <c r="B27" s="592">
        <v>1005</v>
      </c>
      <c r="C27" s="597" t="s">
        <v>197</v>
      </c>
      <c r="D27" s="606">
        <v>1437</v>
      </c>
      <c r="E27" s="606">
        <v>1437</v>
      </c>
      <c r="F27" s="594"/>
      <c r="G27" s="836">
        <v>0</v>
      </c>
      <c r="H27" s="594">
        <f t="shared" si="0"/>
        <v>1437</v>
      </c>
      <c r="I27" s="594">
        <f t="shared" si="1"/>
        <v>1437</v>
      </c>
    </row>
    <row r="28" spans="1:9" ht="18" customHeight="1">
      <c r="A28" s="596">
        <v>20</v>
      </c>
      <c r="B28" s="592">
        <v>1005</v>
      </c>
      <c r="C28" s="597" t="s">
        <v>198</v>
      </c>
      <c r="D28" s="606">
        <v>0</v>
      </c>
      <c r="E28" s="606">
        <v>0</v>
      </c>
      <c r="F28" s="594"/>
      <c r="G28" s="836">
        <v>0</v>
      </c>
      <c r="H28" s="594">
        <f t="shared" si="0"/>
        <v>0</v>
      </c>
      <c r="I28" s="594">
        <f t="shared" si="1"/>
        <v>0</v>
      </c>
    </row>
    <row r="29" spans="1:9" ht="18" customHeight="1">
      <c r="A29" s="596">
        <v>21</v>
      </c>
      <c r="B29" s="592">
        <v>1005</v>
      </c>
      <c r="C29" s="597" t="s">
        <v>199</v>
      </c>
      <c r="D29" s="606">
        <v>928</v>
      </c>
      <c r="E29" s="606">
        <v>928</v>
      </c>
      <c r="F29" s="594"/>
      <c r="G29" s="836">
        <v>0</v>
      </c>
      <c r="H29" s="594">
        <f t="shared" si="0"/>
        <v>928</v>
      </c>
      <c r="I29" s="594">
        <f t="shared" si="1"/>
        <v>928</v>
      </c>
    </row>
    <row r="30" spans="1:9" ht="18" customHeight="1" thickBot="1">
      <c r="A30" s="596">
        <v>22</v>
      </c>
      <c r="B30" s="592"/>
      <c r="C30" s="597" t="s">
        <v>1227</v>
      </c>
      <c r="D30" s="606">
        <v>1902</v>
      </c>
      <c r="E30" s="606">
        <v>1902</v>
      </c>
      <c r="F30" s="600"/>
      <c r="G30" s="836">
        <v>0</v>
      </c>
      <c r="H30" s="594">
        <f t="shared" si="0"/>
        <v>1902</v>
      </c>
      <c r="I30" s="594">
        <f t="shared" si="1"/>
        <v>1902</v>
      </c>
    </row>
    <row r="31" spans="1:9" ht="18" customHeight="1" thickBot="1">
      <c r="A31" s="601"/>
      <c r="B31" s="602"/>
      <c r="C31" s="603" t="s">
        <v>4607</v>
      </c>
      <c r="D31" s="604">
        <f t="shared" ref="D31" si="2">SUM(D9:D30)</f>
        <v>56005</v>
      </c>
      <c r="E31" s="604">
        <f t="shared" ref="E31:I31" si="3">SUM(E9:E30)</f>
        <v>56005</v>
      </c>
      <c r="F31" s="604">
        <f t="shared" si="3"/>
        <v>0</v>
      </c>
      <c r="G31" s="837">
        <f t="shared" si="3"/>
        <v>0</v>
      </c>
      <c r="H31" s="1278">
        <f t="shared" si="3"/>
        <v>56005</v>
      </c>
      <c r="I31" s="1278">
        <f t="shared" si="3"/>
        <v>56005</v>
      </c>
    </row>
    <row r="32" spans="1:9" ht="18" customHeight="1">
      <c r="I32" s="576"/>
    </row>
    <row r="33" spans="8:9" ht="18" customHeight="1">
      <c r="I33" s="579"/>
    </row>
    <row r="34" spans="8:9" ht="18" customHeight="1"/>
    <row r="35" spans="8:9">
      <c r="I35" s="579"/>
    </row>
    <row r="36" spans="8:9">
      <c r="H36" s="579"/>
    </row>
  </sheetData>
  <mergeCells count="3">
    <mergeCell ref="D6:E6"/>
    <mergeCell ref="F6:G6"/>
    <mergeCell ref="H6:I6"/>
  </mergeCells>
  <phoneticPr fontId="42" type="noConversion"/>
  <pageMargins left="0.71" right="0.71" top="0.75" bottom="0.75" header="0.31" footer="0.31"/>
  <pageSetup paperSize="9" scale="85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E29"/>
    </sheetView>
  </sheetViews>
  <sheetFormatPr defaultColWidth="9.140625" defaultRowHeight="12.75"/>
  <cols>
    <col min="1" max="1" width="9.140625" style="608"/>
    <col min="2" max="2" width="20.42578125" style="608" customWidth="1"/>
    <col min="3" max="3" width="38.85546875" style="608" customWidth="1"/>
    <col min="4" max="4" width="9.7109375" style="608" customWidth="1"/>
    <col min="5" max="5" width="9" style="608" customWidth="1"/>
    <col min="6" max="16384" width="9.140625" style="608"/>
  </cols>
  <sheetData>
    <row r="1" spans="1:7" ht="15.75">
      <c r="A1" s="100"/>
      <c r="B1" s="101" t="s">
        <v>1240</v>
      </c>
      <c r="C1" s="67" t="s">
        <v>4076</v>
      </c>
      <c r="D1" s="226"/>
      <c r="E1" s="226"/>
    </row>
    <row r="2" spans="1:7" ht="15">
      <c r="A2" s="100"/>
      <c r="B2" s="101" t="s">
        <v>1242</v>
      </c>
      <c r="C2" s="440">
        <v>6113079</v>
      </c>
      <c r="D2" s="102"/>
      <c r="E2" s="102"/>
    </row>
    <row r="3" spans="1:7">
      <c r="A3" s="100"/>
      <c r="B3" s="101"/>
      <c r="C3" s="62" t="s">
        <v>7802</v>
      </c>
      <c r="D3" s="102"/>
      <c r="E3" s="102"/>
    </row>
    <row r="4" spans="1:7" ht="15">
      <c r="A4" s="100"/>
      <c r="B4" s="101" t="s">
        <v>1244</v>
      </c>
      <c r="C4" s="609" t="s">
        <v>1613</v>
      </c>
      <c r="D4" s="105"/>
      <c r="E4" s="105"/>
    </row>
    <row r="5" spans="1:7">
      <c r="A5" s="557"/>
      <c r="B5" s="635"/>
      <c r="C5" s="636"/>
    </row>
    <row r="6" spans="1:7" s="11" customFormat="1" ht="21.75" thickBot="1">
      <c r="A6" s="610" t="s">
        <v>1614</v>
      </c>
      <c r="B6" s="496" t="s">
        <v>184</v>
      </c>
      <c r="C6" s="496" t="s">
        <v>185</v>
      </c>
      <c r="D6" s="902" t="s">
        <v>7599</v>
      </c>
      <c r="E6" s="1211" t="s">
        <v>7787</v>
      </c>
      <c r="F6" s="611"/>
      <c r="G6" s="154"/>
    </row>
    <row r="7" spans="1:7" s="11" customFormat="1" ht="13.5" thickTop="1">
      <c r="A7" s="612" t="s">
        <v>1615</v>
      </c>
      <c r="B7" s="613"/>
      <c r="C7" s="614"/>
      <c r="D7" s="414"/>
      <c r="E7" s="414"/>
    </row>
    <row r="8" spans="1:7" s="11" customFormat="1" ht="15">
      <c r="A8" s="428"/>
      <c r="B8" s="615"/>
      <c r="C8" s="615"/>
      <c r="D8" s="414"/>
      <c r="E8" s="414"/>
    </row>
    <row r="9" spans="1:7" s="11" customFormat="1" ht="15">
      <c r="A9" s="428"/>
      <c r="B9" s="615"/>
      <c r="C9" s="615"/>
      <c r="D9" s="414"/>
      <c r="E9" s="414"/>
    </row>
    <row r="10" spans="1:7" s="11" customFormat="1" ht="15">
      <c r="A10" s="616"/>
      <c r="B10" s="615"/>
      <c r="C10" s="615"/>
      <c r="D10" s="414"/>
      <c r="E10" s="414"/>
    </row>
    <row r="11" spans="1:7" s="11" customFormat="1" ht="15">
      <c r="A11" s="428"/>
      <c r="B11" s="615"/>
      <c r="C11" s="615"/>
      <c r="D11" s="414"/>
      <c r="E11" s="414"/>
    </row>
    <row r="12" spans="1:7" s="11" customFormat="1">
      <c r="A12" s="617" t="s">
        <v>1616</v>
      </c>
      <c r="B12" s="618"/>
      <c r="C12" s="619"/>
      <c r="D12" s="414"/>
      <c r="E12" s="414"/>
    </row>
    <row r="13" spans="1:7" s="11" customFormat="1" ht="15">
      <c r="A13" s="428"/>
      <c r="B13" s="615"/>
      <c r="C13" s="615"/>
      <c r="D13" s="414"/>
      <c r="E13" s="414"/>
    </row>
    <row r="14" spans="1:7" s="11" customFormat="1" ht="15">
      <c r="A14" s="428"/>
      <c r="B14" s="615"/>
      <c r="C14" s="615"/>
      <c r="D14" s="414"/>
      <c r="E14" s="414"/>
    </row>
    <row r="15" spans="1:7" s="11" customFormat="1" ht="15">
      <c r="A15" s="428"/>
      <c r="B15" s="615"/>
      <c r="C15" s="615"/>
      <c r="D15" s="414"/>
      <c r="E15" s="414"/>
    </row>
    <row r="16" spans="1:7" s="11" customFormat="1">
      <c r="A16" s="617" t="s">
        <v>1617</v>
      </c>
      <c r="B16" s="618"/>
      <c r="C16" s="619"/>
      <c r="D16" s="414"/>
      <c r="E16" s="414"/>
    </row>
    <row r="17" spans="1:5" s="11" customFormat="1" ht="15">
      <c r="A17" s="428"/>
      <c r="B17" s="615"/>
      <c r="C17" s="615"/>
      <c r="D17" s="414"/>
      <c r="E17" s="414"/>
    </row>
    <row r="18" spans="1:5" s="11" customFormat="1" ht="15">
      <c r="A18" s="428"/>
      <c r="B18" s="615"/>
      <c r="C18" s="615"/>
      <c r="D18" s="414"/>
      <c r="E18" s="414"/>
    </row>
    <row r="19" spans="1:5" s="11" customFormat="1" ht="15">
      <c r="A19" s="428"/>
      <c r="B19" s="615"/>
      <c r="C19" s="615"/>
      <c r="D19" s="414"/>
      <c r="E19" s="414"/>
    </row>
    <row r="20" spans="1:5" s="11" customFormat="1" ht="15">
      <c r="A20" s="428"/>
      <c r="B20" s="615"/>
      <c r="C20" s="615"/>
      <c r="D20" s="414"/>
      <c r="E20" s="414"/>
    </row>
    <row r="21" spans="1:5" s="11" customFormat="1">
      <c r="A21" s="617" t="s">
        <v>1618</v>
      </c>
      <c r="B21" s="620"/>
      <c r="C21" s="621"/>
      <c r="D21" s="558"/>
      <c r="E21" s="558"/>
    </row>
    <row r="22" spans="1:5" s="11" customFormat="1" ht="45" customHeight="1">
      <c r="A22" s="622" t="s">
        <v>1619</v>
      </c>
      <c r="B22" s="623">
        <v>250104</v>
      </c>
      <c r="C22" s="624" t="s">
        <v>1620</v>
      </c>
      <c r="D22" s="87">
        <v>4</v>
      </c>
      <c r="E22" s="87">
        <v>4</v>
      </c>
    </row>
    <row r="23" spans="1:5" s="11" customFormat="1" ht="65.25" customHeight="1">
      <c r="A23" s="622" t="s">
        <v>1621</v>
      </c>
      <c r="B23" s="625">
        <v>250106</v>
      </c>
      <c r="C23" s="626" t="s">
        <v>1622</v>
      </c>
      <c r="D23" s="87">
        <v>1</v>
      </c>
      <c r="E23" s="87">
        <v>1</v>
      </c>
    </row>
    <row r="24" spans="1:5" s="11" customFormat="1" ht="77.25" customHeight="1">
      <c r="A24" s="622" t="s">
        <v>1623</v>
      </c>
      <c r="B24" s="625">
        <v>250107</v>
      </c>
      <c r="C24" s="626" t="s">
        <v>1624</v>
      </c>
      <c r="D24" s="87">
        <v>12</v>
      </c>
      <c r="E24" s="87">
        <v>12</v>
      </c>
    </row>
    <row r="25" spans="1:5" s="11" customFormat="1" ht="31.5">
      <c r="A25" s="622" t="s">
        <v>1625</v>
      </c>
      <c r="B25" s="625">
        <v>250108</v>
      </c>
      <c r="C25" s="626" t="s">
        <v>210</v>
      </c>
      <c r="D25" s="87">
        <v>4</v>
      </c>
      <c r="E25" s="87">
        <v>4</v>
      </c>
    </row>
    <row r="26" spans="1:5" s="11" customFormat="1" ht="15.75">
      <c r="A26" s="622" t="s">
        <v>211</v>
      </c>
      <c r="B26" s="625">
        <v>250112</v>
      </c>
      <c r="C26" s="626" t="s">
        <v>212</v>
      </c>
      <c r="D26" s="87">
        <v>12</v>
      </c>
      <c r="E26" s="87">
        <v>12</v>
      </c>
    </row>
    <row r="27" spans="1:5" s="11" customFormat="1" ht="15.75">
      <c r="A27" s="622" t="s">
        <v>213</v>
      </c>
      <c r="B27" s="625">
        <v>250115</v>
      </c>
      <c r="C27" s="626" t="s">
        <v>214</v>
      </c>
      <c r="D27" s="87">
        <v>4</v>
      </c>
      <c r="E27" s="87">
        <v>4</v>
      </c>
    </row>
    <row r="28" spans="1:5" s="11" customFormat="1" ht="15">
      <c r="A28" s="627"/>
      <c r="B28" s="615"/>
      <c r="C28" s="615"/>
      <c r="D28" s="414"/>
      <c r="E28" s="414"/>
    </row>
    <row r="29" spans="1:5" s="267" customFormat="1" ht="18" customHeight="1" thickBot="1">
      <c r="A29" s="628" t="s">
        <v>215</v>
      </c>
      <c r="B29" s="629"/>
      <c r="C29" s="630"/>
      <c r="D29" s="631">
        <f>SUM(D22:D28)</f>
        <v>37</v>
      </c>
      <c r="E29" s="631">
        <f>SUM(E22:E28)</f>
        <v>37</v>
      </c>
    </row>
    <row r="30" spans="1:5">
      <c r="A30" s="632"/>
      <c r="B30" s="632"/>
      <c r="C30" s="632"/>
      <c r="D30" s="632"/>
      <c r="E30" s="632"/>
    </row>
    <row r="31" spans="1:5">
      <c r="A31" s="632"/>
      <c r="B31" s="632"/>
      <c r="C31" s="632"/>
      <c r="D31" s="632"/>
      <c r="E31" s="632"/>
    </row>
    <row r="32" spans="1:5" ht="15.75">
      <c r="A32" s="632"/>
      <c r="B32" s="632"/>
      <c r="C32" s="637"/>
      <c r="D32" s="632"/>
      <c r="E32" s="632"/>
    </row>
  </sheetData>
  <phoneticPr fontId="42" type="noConversion"/>
  <pageMargins left="0.71" right="0.71" top="0.75" bottom="0.75" header="0.31" footer="0.31"/>
  <pageSetup paperSize="9" scale="8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109"/>
  <sheetViews>
    <sheetView workbookViewId="0">
      <selection activeCell="I17" sqref="I17"/>
    </sheetView>
  </sheetViews>
  <sheetFormatPr defaultRowHeight="12.75"/>
  <cols>
    <col min="1" max="1" width="14" customWidth="1"/>
    <col min="2" max="2" width="71.7109375" customWidth="1"/>
    <col min="3" max="3" width="14.28515625" customWidth="1"/>
    <col min="4" max="8" width="9.140625" hidden="1" customWidth="1"/>
  </cols>
  <sheetData>
    <row r="1" spans="1:11">
      <c r="B1" t="s">
        <v>64</v>
      </c>
    </row>
    <row r="2" spans="1:11">
      <c r="B2" t="s">
        <v>65</v>
      </c>
    </row>
    <row r="3" spans="1:11">
      <c r="B3" t="s">
        <v>3119</v>
      </c>
    </row>
    <row r="4" spans="1:11" ht="14.25">
      <c r="B4" s="37" t="s">
        <v>7808</v>
      </c>
      <c r="E4" s="36"/>
      <c r="F4" s="36"/>
      <c r="G4" s="36"/>
    </row>
    <row r="5" spans="1:11" ht="15.75">
      <c r="A5" s="23"/>
      <c r="B5" s="1564"/>
      <c r="C5" s="1565"/>
      <c r="D5" s="1565"/>
      <c r="E5" s="1565"/>
      <c r="F5" s="1565"/>
      <c r="G5" s="1565"/>
      <c r="H5" s="22"/>
    </row>
    <row r="6" spans="1:11" ht="15">
      <c r="A6" s="1200" t="s">
        <v>7670</v>
      </c>
      <c r="B6" s="1201" t="s">
        <v>7671</v>
      </c>
      <c r="C6" s="28"/>
      <c r="D6" s="28"/>
      <c r="E6" s="28"/>
      <c r="F6" s="28"/>
      <c r="G6" s="28"/>
      <c r="H6" s="28"/>
    </row>
    <row r="7" spans="1:11">
      <c r="A7" s="875">
        <v>1</v>
      </c>
      <c r="B7" s="881" t="s">
        <v>5058</v>
      </c>
      <c r="C7" s="28"/>
      <c r="D7" s="28"/>
      <c r="E7" s="28"/>
      <c r="F7" s="28"/>
      <c r="G7" s="28"/>
      <c r="H7" s="28"/>
    </row>
    <row r="8" spans="1:11" ht="13.5" customHeight="1">
      <c r="A8" s="875">
        <v>2</v>
      </c>
      <c r="B8" s="881" t="s">
        <v>5059</v>
      </c>
      <c r="C8" s="29"/>
      <c r="D8" s="29"/>
      <c r="E8" s="29"/>
      <c r="F8" s="29"/>
      <c r="G8" s="29"/>
      <c r="H8" s="29"/>
    </row>
    <row r="9" spans="1:11" ht="12.75" customHeight="1">
      <c r="A9" s="875">
        <v>5</v>
      </c>
      <c r="B9" s="881" t="s">
        <v>5060</v>
      </c>
      <c r="C9" s="29"/>
      <c r="D9" s="29"/>
      <c r="E9" s="29"/>
      <c r="F9" s="29"/>
      <c r="G9" s="29"/>
      <c r="H9" s="29"/>
    </row>
    <row r="10" spans="1:11" ht="15" customHeight="1">
      <c r="A10" s="875">
        <v>6</v>
      </c>
      <c r="B10" s="881" t="s">
        <v>5061</v>
      </c>
      <c r="C10" s="30"/>
      <c r="D10" s="30"/>
      <c r="E10" s="30"/>
      <c r="F10" s="30"/>
      <c r="G10" s="30"/>
      <c r="H10" s="30"/>
    </row>
    <row r="11" spans="1:11">
      <c r="A11" s="875">
        <v>9127</v>
      </c>
      <c r="B11" s="881" t="s">
        <v>7430</v>
      </c>
      <c r="C11" s="29"/>
      <c r="D11" s="29"/>
      <c r="E11" s="29"/>
      <c r="F11" s="29"/>
      <c r="G11" s="29"/>
      <c r="H11" s="29"/>
      <c r="J11" s="52"/>
      <c r="K11" s="26"/>
    </row>
    <row r="12" spans="1:11">
      <c r="A12" s="875">
        <v>9166</v>
      </c>
      <c r="B12" s="881" t="s">
        <v>7672</v>
      </c>
      <c r="C12" s="29"/>
      <c r="D12" s="29"/>
      <c r="E12" s="29"/>
      <c r="F12" s="29"/>
      <c r="G12" s="29"/>
      <c r="H12" s="29"/>
    </row>
    <row r="13" spans="1:11">
      <c r="A13" s="875">
        <v>9183</v>
      </c>
      <c r="B13" s="881" t="s">
        <v>5062</v>
      </c>
      <c r="C13" s="29"/>
      <c r="D13" s="29"/>
      <c r="E13" s="29"/>
      <c r="F13" s="29"/>
      <c r="G13" s="29"/>
      <c r="H13" s="29"/>
    </row>
    <row r="14" spans="1:11" ht="14.25" customHeight="1">
      <c r="A14" s="875">
        <v>9214</v>
      </c>
      <c r="B14" s="881" t="s">
        <v>5063</v>
      </c>
      <c r="C14" s="29"/>
      <c r="D14" s="29"/>
      <c r="E14" s="29"/>
      <c r="F14" s="29"/>
      <c r="G14" s="29"/>
      <c r="H14" s="29"/>
    </row>
    <row r="15" spans="1:11">
      <c r="A15" s="875">
        <v>9215</v>
      </c>
      <c r="B15" s="881" t="s">
        <v>7145</v>
      </c>
      <c r="C15" s="29"/>
      <c r="D15" s="29"/>
      <c r="E15" s="29"/>
      <c r="F15" s="29"/>
      <c r="G15" s="29"/>
      <c r="H15" s="29"/>
    </row>
    <row r="16" spans="1:11" ht="15" customHeight="1">
      <c r="A16" s="876" t="s">
        <v>5064</v>
      </c>
      <c r="B16" s="881" t="s">
        <v>5065</v>
      </c>
      <c r="C16" s="29"/>
      <c r="D16" s="29"/>
      <c r="E16" s="29"/>
      <c r="F16" s="29"/>
      <c r="G16" s="29"/>
      <c r="H16" s="29"/>
    </row>
    <row r="17" spans="1:8">
      <c r="A17" s="875">
        <v>60226</v>
      </c>
      <c r="B17" s="881" t="s">
        <v>6918</v>
      </c>
      <c r="C17" s="29"/>
      <c r="D17" s="29"/>
      <c r="E17" s="29"/>
      <c r="F17" s="29"/>
      <c r="G17" s="29"/>
      <c r="H17" s="29"/>
    </row>
    <row r="18" spans="1:8" ht="14.25" customHeight="1">
      <c r="A18" s="875">
        <v>90003</v>
      </c>
      <c r="B18" s="881" t="s">
        <v>5066</v>
      </c>
      <c r="C18" s="29"/>
      <c r="D18" s="29"/>
      <c r="E18" s="29"/>
      <c r="F18" s="29"/>
      <c r="G18" s="29"/>
      <c r="H18" s="29"/>
    </row>
    <row r="19" spans="1:8">
      <c r="A19" s="875">
        <v>90045</v>
      </c>
      <c r="B19" s="881" t="s">
        <v>5067</v>
      </c>
      <c r="C19" s="29"/>
      <c r="D19" s="29"/>
      <c r="E19" s="29"/>
      <c r="F19" s="29"/>
      <c r="G19" s="29"/>
      <c r="H19" s="29"/>
    </row>
    <row r="20" spans="1:8" ht="15" customHeight="1">
      <c r="A20" s="875">
        <v>90061</v>
      </c>
      <c r="B20" s="881" t="s">
        <v>5068</v>
      </c>
      <c r="C20" s="29"/>
      <c r="D20" s="29"/>
      <c r="E20" s="29"/>
      <c r="F20" s="29"/>
      <c r="G20" s="29"/>
      <c r="H20" s="29"/>
    </row>
    <row r="21" spans="1:8" ht="14.25" customHeight="1">
      <c r="A21" s="875">
        <v>90084</v>
      </c>
      <c r="B21" s="881" t="s">
        <v>5069</v>
      </c>
      <c r="C21" s="29"/>
      <c r="D21" s="29"/>
      <c r="E21" s="29"/>
      <c r="F21" s="29"/>
      <c r="G21" s="29"/>
      <c r="H21" s="29"/>
    </row>
    <row r="22" spans="1:8" ht="11.25" customHeight="1">
      <c r="A22" s="877">
        <v>1111</v>
      </c>
      <c r="B22" s="881" t="s">
        <v>5070</v>
      </c>
      <c r="C22" s="29"/>
      <c r="D22" s="29"/>
      <c r="E22" s="29"/>
      <c r="F22" s="29"/>
      <c r="G22" s="29"/>
      <c r="H22" s="29"/>
    </row>
    <row r="23" spans="1:8" ht="12.75" customHeight="1">
      <c r="A23" s="879">
        <v>111222233</v>
      </c>
      <c r="B23" s="881" t="s">
        <v>7146</v>
      </c>
      <c r="C23" s="29"/>
      <c r="D23" s="29"/>
      <c r="E23" s="29"/>
      <c r="F23" s="29"/>
      <c r="G23" s="29"/>
      <c r="H23" s="29"/>
    </row>
    <row r="24" spans="1:8" ht="12.75" customHeight="1">
      <c r="A24" s="876" t="s">
        <v>5071</v>
      </c>
      <c r="B24" s="881" t="s">
        <v>5072</v>
      </c>
      <c r="C24" s="29"/>
      <c r="D24" s="29"/>
      <c r="E24" s="29"/>
      <c r="F24" s="29"/>
      <c r="G24" s="29"/>
      <c r="H24" s="29"/>
    </row>
    <row r="25" spans="1:8" ht="24">
      <c r="A25" s="876" t="s">
        <v>5073</v>
      </c>
      <c r="B25" s="873" t="s">
        <v>5074</v>
      </c>
      <c r="C25" s="29"/>
      <c r="D25" s="29"/>
      <c r="E25" s="29"/>
      <c r="F25" s="29"/>
      <c r="G25" s="29"/>
      <c r="H25" s="29"/>
    </row>
    <row r="26" spans="1:8" ht="11.25" customHeight="1">
      <c r="A26" s="876" t="s">
        <v>5075</v>
      </c>
      <c r="B26" s="881" t="s">
        <v>5076</v>
      </c>
      <c r="C26" s="29"/>
      <c r="D26" s="29"/>
      <c r="E26" s="29"/>
      <c r="F26" s="29"/>
      <c r="G26" s="29"/>
      <c r="H26" s="29"/>
    </row>
    <row r="27" spans="1:8">
      <c r="A27" s="876" t="s">
        <v>5077</v>
      </c>
      <c r="B27" s="881" t="s">
        <v>5078</v>
      </c>
      <c r="C27" s="29"/>
      <c r="D27" s="29"/>
      <c r="E27" s="29"/>
      <c r="F27" s="29"/>
      <c r="G27" s="29"/>
      <c r="H27" s="29"/>
    </row>
    <row r="28" spans="1:8">
      <c r="A28" s="876" t="s">
        <v>5079</v>
      </c>
      <c r="B28" s="881" t="s">
        <v>5080</v>
      </c>
      <c r="C28" s="29"/>
      <c r="D28" s="29"/>
      <c r="E28" s="29"/>
      <c r="F28" s="29"/>
      <c r="G28" s="29"/>
      <c r="H28" s="29"/>
    </row>
    <row r="29" spans="1:8" ht="24.75" customHeight="1">
      <c r="A29" s="876" t="s">
        <v>5081</v>
      </c>
      <c r="B29" s="881" t="s">
        <v>5082</v>
      </c>
      <c r="C29" s="29"/>
      <c r="D29" s="29"/>
      <c r="E29" s="29"/>
      <c r="F29" s="29"/>
      <c r="G29" s="29"/>
      <c r="H29" s="29"/>
    </row>
    <row r="30" spans="1:8" ht="15.75" customHeight="1">
      <c r="A30" s="876" t="s">
        <v>5083</v>
      </c>
      <c r="B30" s="881" t="s">
        <v>5084</v>
      </c>
      <c r="C30" s="29"/>
      <c r="D30" s="29"/>
      <c r="E30" s="29"/>
      <c r="F30" s="29"/>
      <c r="G30" s="29"/>
      <c r="H30" s="29"/>
    </row>
    <row r="31" spans="1:8" ht="10.5" customHeight="1">
      <c r="A31" s="876" t="s">
        <v>7673</v>
      </c>
      <c r="B31" s="881" t="s">
        <v>7674</v>
      </c>
      <c r="C31" s="29"/>
      <c r="D31" s="29"/>
      <c r="E31" s="29"/>
      <c r="F31" s="29"/>
      <c r="G31" s="29"/>
      <c r="H31" s="29"/>
    </row>
    <row r="32" spans="1:8" ht="13.5" customHeight="1">
      <c r="A32" s="876" t="s">
        <v>5085</v>
      </c>
      <c r="B32" s="881" t="s">
        <v>5086</v>
      </c>
      <c r="C32" s="29"/>
      <c r="D32" s="29"/>
      <c r="E32" s="29"/>
      <c r="F32" s="29"/>
      <c r="G32" s="29"/>
      <c r="H32" s="29"/>
    </row>
    <row r="33" spans="1:8" ht="13.5" customHeight="1">
      <c r="A33" s="876" t="s">
        <v>5087</v>
      </c>
      <c r="B33" s="881" t="s">
        <v>5088</v>
      </c>
      <c r="C33" s="29"/>
      <c r="D33" s="29"/>
      <c r="E33" s="29"/>
      <c r="F33" s="29"/>
      <c r="G33" s="29"/>
      <c r="H33" s="29"/>
    </row>
    <row r="34" spans="1:8" ht="14.25" customHeight="1">
      <c r="A34" s="876" t="s">
        <v>7675</v>
      </c>
      <c r="B34" s="873" t="s">
        <v>7676</v>
      </c>
      <c r="C34" s="29"/>
      <c r="D34" s="29"/>
      <c r="E34" s="29"/>
      <c r="F34" s="29"/>
      <c r="G34" s="29"/>
      <c r="H34" s="29"/>
    </row>
    <row r="35" spans="1:8" ht="13.5" customHeight="1">
      <c r="A35" s="878">
        <v>130207</v>
      </c>
      <c r="B35" s="873" t="s">
        <v>5089</v>
      </c>
      <c r="C35" s="29"/>
      <c r="D35" s="29"/>
      <c r="E35" s="29"/>
      <c r="F35" s="29"/>
      <c r="G35" s="29"/>
      <c r="H35" s="29"/>
    </row>
    <row r="36" spans="1:8" ht="14.25" customHeight="1">
      <c r="A36" s="876" t="s">
        <v>5090</v>
      </c>
      <c r="B36" s="881" t="s">
        <v>5091</v>
      </c>
      <c r="C36" s="29"/>
      <c r="D36" s="29"/>
      <c r="E36" s="29"/>
      <c r="F36" s="29"/>
      <c r="G36" s="29"/>
      <c r="H36" s="29"/>
    </row>
    <row r="37" spans="1:8" ht="24.75" customHeight="1">
      <c r="A37" s="874" t="s">
        <v>7147</v>
      </c>
      <c r="B37" s="881" t="s">
        <v>7148</v>
      </c>
      <c r="C37" s="29"/>
      <c r="D37" s="29"/>
      <c r="E37" s="29"/>
      <c r="F37" s="29"/>
      <c r="G37" s="29"/>
      <c r="H37" s="29"/>
    </row>
    <row r="38" spans="1:8" ht="11.25" customHeight="1">
      <c r="A38" s="876" t="s">
        <v>5092</v>
      </c>
      <c r="B38" s="881" t="s">
        <v>5093</v>
      </c>
      <c r="C38" s="29"/>
      <c r="D38" s="29"/>
      <c r="E38" s="29"/>
      <c r="F38" s="29"/>
      <c r="G38" s="29"/>
      <c r="H38" s="29"/>
    </row>
    <row r="39" spans="1:8" ht="14.25" customHeight="1">
      <c r="A39" s="876" t="s">
        <v>7431</v>
      </c>
      <c r="B39" s="881" t="s">
        <v>7432</v>
      </c>
      <c r="C39" s="29"/>
      <c r="D39" s="29"/>
      <c r="E39" s="29"/>
      <c r="F39" s="29"/>
      <c r="G39" s="29"/>
      <c r="H39" s="29"/>
    </row>
    <row r="40" spans="1:8" ht="12" customHeight="1">
      <c r="A40" s="876" t="s">
        <v>5094</v>
      </c>
      <c r="B40" s="881" t="s">
        <v>5095</v>
      </c>
      <c r="C40" s="29"/>
      <c r="D40" s="29"/>
      <c r="E40" s="29"/>
      <c r="F40" s="29"/>
      <c r="G40" s="29"/>
      <c r="H40" s="29"/>
    </row>
    <row r="41" spans="1:8" ht="14.25" customHeight="1">
      <c r="A41" s="1142" t="s">
        <v>7149</v>
      </c>
      <c r="B41" s="1143" t="s">
        <v>7150</v>
      </c>
      <c r="C41" s="29"/>
      <c r="D41" s="29"/>
      <c r="E41" s="29"/>
      <c r="F41" s="29"/>
      <c r="G41" s="29"/>
      <c r="H41" s="29"/>
    </row>
    <row r="42" spans="1:8" ht="13.5" customHeight="1">
      <c r="A42" s="1144" t="s">
        <v>5096</v>
      </c>
      <c r="B42" s="1145" t="s">
        <v>5097</v>
      </c>
      <c r="C42" s="29"/>
      <c r="D42" s="29"/>
      <c r="E42" s="29"/>
      <c r="F42" s="29"/>
      <c r="G42" s="29"/>
      <c r="H42" s="29"/>
    </row>
    <row r="43" spans="1:8" ht="10.5" customHeight="1">
      <c r="A43" s="876" t="s">
        <v>5098</v>
      </c>
      <c r="B43" s="881" t="s">
        <v>5099</v>
      </c>
      <c r="C43" s="29"/>
      <c r="D43" s="29"/>
      <c r="E43" s="29"/>
      <c r="F43" s="29"/>
      <c r="G43" s="29"/>
      <c r="H43" s="29"/>
    </row>
    <row r="44" spans="1:8" ht="14.25" customHeight="1">
      <c r="A44" s="876" t="s">
        <v>5100</v>
      </c>
      <c r="B44" s="881" t="s">
        <v>5101</v>
      </c>
      <c r="C44" s="29"/>
      <c r="D44" s="29"/>
      <c r="E44" s="29"/>
      <c r="F44" s="29"/>
      <c r="G44" s="29"/>
      <c r="H44" s="29"/>
    </row>
    <row r="45" spans="1:8" ht="24" customHeight="1">
      <c r="A45" s="876" t="s">
        <v>5102</v>
      </c>
      <c r="B45" s="881" t="s">
        <v>5103</v>
      </c>
      <c r="C45" s="29"/>
      <c r="D45" s="29"/>
      <c r="E45" s="29"/>
      <c r="F45" s="29"/>
      <c r="G45" s="29"/>
      <c r="H45" s="29"/>
    </row>
    <row r="46" spans="1:8" ht="24">
      <c r="A46" s="876" t="s">
        <v>5104</v>
      </c>
      <c r="B46" s="873" t="s">
        <v>5105</v>
      </c>
      <c r="C46" s="29"/>
      <c r="D46" s="29"/>
      <c r="E46" s="29"/>
      <c r="F46" s="29"/>
      <c r="G46" s="29"/>
      <c r="H46" s="29"/>
    </row>
    <row r="47" spans="1:8" ht="13.5" customHeight="1">
      <c r="A47" s="876" t="s">
        <v>5106</v>
      </c>
      <c r="B47" s="873" t="s">
        <v>5107</v>
      </c>
      <c r="C47" s="29"/>
      <c r="D47" s="29"/>
      <c r="E47" s="29"/>
      <c r="F47" s="29"/>
      <c r="G47" s="29"/>
      <c r="H47" s="29"/>
    </row>
    <row r="48" spans="1:8" ht="14.25" customHeight="1">
      <c r="A48" s="876" t="s">
        <v>5108</v>
      </c>
      <c r="B48" s="873" t="s">
        <v>5109</v>
      </c>
      <c r="C48" s="29"/>
      <c r="D48" s="29"/>
      <c r="E48" s="29"/>
      <c r="F48" s="29"/>
      <c r="G48" s="29"/>
      <c r="H48" s="29"/>
    </row>
    <row r="49" spans="1:8" ht="10.5" customHeight="1">
      <c r="A49" s="876" t="s">
        <v>5110</v>
      </c>
      <c r="B49" s="881" t="s">
        <v>5111</v>
      </c>
      <c r="C49" s="29"/>
      <c r="D49" s="29"/>
      <c r="E49" s="29"/>
      <c r="F49" s="29"/>
      <c r="G49" s="29"/>
      <c r="H49" s="29"/>
    </row>
    <row r="50" spans="1:8" ht="14.25" customHeight="1">
      <c r="A50" s="876" t="s">
        <v>5112</v>
      </c>
      <c r="B50" s="881" t="s">
        <v>5113</v>
      </c>
      <c r="C50" s="29"/>
      <c r="D50" s="29"/>
      <c r="E50" s="29"/>
      <c r="F50" s="29"/>
      <c r="G50" s="29"/>
      <c r="H50" s="29"/>
    </row>
    <row r="51" spans="1:8" ht="12" customHeight="1">
      <c r="A51" s="876" t="s">
        <v>7151</v>
      </c>
      <c r="B51" s="881" t="s">
        <v>7152</v>
      </c>
      <c r="C51" s="29"/>
      <c r="D51" s="29"/>
      <c r="E51" s="29"/>
      <c r="F51" s="29"/>
      <c r="G51" s="29"/>
      <c r="H51" s="29"/>
    </row>
    <row r="52" spans="1:8" ht="12" customHeight="1">
      <c r="A52" s="876" t="s">
        <v>7677</v>
      </c>
      <c r="B52" s="881" t="s">
        <v>7678</v>
      </c>
      <c r="C52" s="29"/>
      <c r="D52" s="29"/>
      <c r="E52" s="29"/>
      <c r="F52" s="29"/>
      <c r="G52" s="29"/>
      <c r="H52" s="29"/>
    </row>
    <row r="53" spans="1:8" ht="10.5" customHeight="1">
      <c r="A53" s="876" t="s">
        <v>5114</v>
      </c>
      <c r="B53" s="881" t="s">
        <v>5115</v>
      </c>
      <c r="C53" s="29"/>
      <c r="D53" s="29"/>
      <c r="E53" s="29"/>
      <c r="F53" s="29"/>
      <c r="G53" s="29"/>
      <c r="H53" s="29"/>
    </row>
    <row r="54" spans="1:8" ht="14.25" customHeight="1">
      <c r="A54" s="876" t="s">
        <v>5116</v>
      </c>
      <c r="B54" s="881" t="s">
        <v>5117</v>
      </c>
      <c r="C54" s="29"/>
      <c r="D54" s="29"/>
      <c r="E54" s="29"/>
      <c r="F54" s="29"/>
      <c r="G54" s="29"/>
      <c r="H54" s="29"/>
    </row>
    <row r="55" spans="1:8" ht="23.25" customHeight="1">
      <c r="A55" s="876" t="s">
        <v>5118</v>
      </c>
      <c r="B55" s="881" t="s">
        <v>5119</v>
      </c>
      <c r="C55" s="29"/>
      <c r="D55" s="29"/>
      <c r="E55" s="29"/>
      <c r="F55" s="29"/>
      <c r="G55" s="29"/>
      <c r="H55" s="29"/>
    </row>
    <row r="56" spans="1:8" ht="25.5" customHeight="1">
      <c r="A56" s="876" t="s">
        <v>5120</v>
      </c>
      <c r="B56" s="873" t="s">
        <v>5121</v>
      </c>
      <c r="C56" s="29"/>
      <c r="D56" s="29"/>
      <c r="E56" s="29"/>
      <c r="F56" s="29"/>
      <c r="G56" s="29"/>
      <c r="H56" s="29"/>
    </row>
    <row r="57" spans="1:8" ht="18.75" customHeight="1">
      <c r="A57" s="876" t="s">
        <v>6870</v>
      </c>
      <c r="B57" s="881" t="s">
        <v>6919</v>
      </c>
      <c r="C57" s="29"/>
      <c r="D57" s="29"/>
      <c r="E57" s="29"/>
      <c r="F57" s="29"/>
      <c r="G57" s="29"/>
      <c r="H57" s="29"/>
    </row>
    <row r="58" spans="1:8" ht="14.25" customHeight="1">
      <c r="A58" s="876" t="s">
        <v>5122</v>
      </c>
      <c r="B58" s="881" t="s">
        <v>5123</v>
      </c>
      <c r="C58" s="29"/>
      <c r="D58" s="29"/>
      <c r="E58" s="29"/>
      <c r="F58" s="29"/>
      <c r="G58" s="29"/>
      <c r="H58" s="29"/>
    </row>
    <row r="59" spans="1:8" ht="12.75" customHeight="1">
      <c r="A59" s="876" t="s">
        <v>5124</v>
      </c>
      <c r="B59" s="881" t="s">
        <v>5125</v>
      </c>
      <c r="C59" s="29"/>
      <c r="D59" s="29"/>
      <c r="E59" s="29"/>
      <c r="F59" s="29"/>
      <c r="G59" s="29"/>
      <c r="H59" s="29"/>
    </row>
    <row r="60" spans="1:8" ht="12" customHeight="1">
      <c r="A60" s="876" t="s">
        <v>5126</v>
      </c>
      <c r="B60" s="881" t="s">
        <v>5127</v>
      </c>
      <c r="C60" s="29"/>
      <c r="D60" s="29"/>
      <c r="E60" s="29"/>
      <c r="F60" s="29"/>
      <c r="G60" s="29"/>
      <c r="H60" s="29"/>
    </row>
    <row r="61" spans="1:8" ht="13.5" customHeight="1">
      <c r="A61" s="876" t="s">
        <v>5128</v>
      </c>
      <c r="B61" s="881" t="s">
        <v>5129</v>
      </c>
      <c r="C61" s="29"/>
      <c r="D61" s="29"/>
      <c r="E61" s="29"/>
      <c r="F61" s="29"/>
      <c r="G61" s="29"/>
      <c r="H61" s="29"/>
    </row>
    <row r="62" spans="1:8" ht="15" customHeight="1">
      <c r="A62" s="878">
        <v>241021</v>
      </c>
      <c r="B62" s="881" t="s">
        <v>5130</v>
      </c>
      <c r="C62" s="29"/>
      <c r="D62" s="29"/>
      <c r="E62" s="29"/>
      <c r="F62" s="29"/>
      <c r="G62" s="29"/>
      <c r="H62" s="29"/>
    </row>
    <row r="63" spans="1:8" ht="13.5" customHeight="1">
      <c r="A63" s="878">
        <v>241024</v>
      </c>
      <c r="B63" s="873" t="s">
        <v>7153</v>
      </c>
      <c r="C63" s="29"/>
      <c r="D63" s="29"/>
      <c r="E63" s="29"/>
      <c r="F63" s="29"/>
      <c r="G63" s="29"/>
      <c r="H63" s="29"/>
    </row>
    <row r="64" spans="1:8" ht="12.75" customHeight="1">
      <c r="A64" s="878">
        <v>241027</v>
      </c>
      <c r="B64" s="881" t="s">
        <v>5131</v>
      </c>
      <c r="C64" s="29"/>
      <c r="D64" s="29"/>
      <c r="E64" s="29"/>
      <c r="F64" s="29"/>
      <c r="G64" s="29"/>
      <c r="H64" s="29"/>
    </row>
    <row r="65" spans="1:8" ht="15" customHeight="1">
      <c r="A65" s="878">
        <v>252210</v>
      </c>
      <c r="B65" s="881" t="s">
        <v>7433</v>
      </c>
      <c r="C65" s="29"/>
      <c r="D65" s="29"/>
      <c r="E65" s="29"/>
      <c r="F65" s="29"/>
      <c r="G65" s="29"/>
      <c r="H65" s="29"/>
    </row>
    <row r="66" spans="1:8" ht="25.5" customHeight="1">
      <c r="A66" s="1097">
        <v>26</v>
      </c>
      <c r="B66" s="881" t="s">
        <v>7154</v>
      </c>
      <c r="C66" s="29"/>
      <c r="D66" s="29"/>
      <c r="E66" s="29"/>
      <c r="F66" s="29"/>
      <c r="G66" s="29"/>
      <c r="H66" s="29"/>
    </row>
    <row r="67" spans="1:8" ht="17.25" customHeight="1">
      <c r="A67" s="878">
        <v>260056</v>
      </c>
      <c r="B67" s="873" t="s">
        <v>7434</v>
      </c>
      <c r="C67" s="29"/>
      <c r="D67" s="29"/>
      <c r="E67" s="29"/>
      <c r="F67" s="29"/>
      <c r="G67" s="29"/>
      <c r="H67" s="29"/>
    </row>
    <row r="68" spans="1:8" ht="12.75" customHeight="1">
      <c r="A68" s="878">
        <v>260067</v>
      </c>
      <c r="B68" s="873" t="s">
        <v>7435</v>
      </c>
      <c r="C68" s="29"/>
      <c r="D68" s="29"/>
      <c r="E68" s="29"/>
      <c r="F68" s="29"/>
      <c r="G68" s="29"/>
      <c r="H68" s="29"/>
    </row>
    <row r="69" spans="1:8" ht="12.75" customHeight="1">
      <c r="A69" s="878">
        <v>260076</v>
      </c>
      <c r="B69" s="881" t="s">
        <v>5132</v>
      </c>
      <c r="C69" s="29"/>
      <c r="D69" s="29"/>
      <c r="E69" s="29"/>
      <c r="F69" s="29"/>
      <c r="G69" s="29"/>
      <c r="H69" s="29"/>
    </row>
    <row r="70" spans="1:8" ht="12" customHeight="1">
      <c r="A70" s="878">
        <v>260078</v>
      </c>
      <c r="B70" s="881" t="s">
        <v>5133</v>
      </c>
      <c r="C70" s="29"/>
      <c r="D70" s="29"/>
      <c r="E70" s="29"/>
      <c r="F70" s="29"/>
      <c r="G70" s="29"/>
      <c r="H70" s="29"/>
    </row>
    <row r="71" spans="1:8" ht="12.75" customHeight="1">
      <c r="A71" s="878">
        <v>270101</v>
      </c>
      <c r="B71" s="881" t="s">
        <v>5134</v>
      </c>
      <c r="C71" s="29"/>
      <c r="D71" s="29"/>
      <c r="E71" s="29"/>
      <c r="F71" s="29"/>
      <c r="G71" s="29"/>
      <c r="H71" s="29"/>
    </row>
    <row r="72" spans="1:8" ht="25.5" customHeight="1">
      <c r="A72" s="876" t="s">
        <v>5135</v>
      </c>
      <c r="B72" s="881" t="s">
        <v>5136</v>
      </c>
      <c r="C72" s="29"/>
      <c r="D72" s="29"/>
      <c r="E72" s="29"/>
      <c r="F72" s="29"/>
      <c r="G72" s="29"/>
      <c r="H72" s="29"/>
    </row>
    <row r="73" spans="1:8" ht="12.75" customHeight="1">
      <c r="A73" s="876" t="s">
        <v>7155</v>
      </c>
      <c r="B73" s="881" t="s">
        <v>7156</v>
      </c>
      <c r="C73" s="29"/>
      <c r="D73" s="29"/>
      <c r="E73" s="29"/>
      <c r="F73" s="29"/>
      <c r="G73" s="29"/>
      <c r="H73" s="29"/>
    </row>
    <row r="74" spans="1:8" ht="28.5" customHeight="1">
      <c r="A74" s="876" t="s">
        <v>6871</v>
      </c>
      <c r="B74" s="873" t="s">
        <v>6920</v>
      </c>
      <c r="C74" s="29"/>
      <c r="D74" s="29"/>
      <c r="E74" s="29"/>
      <c r="F74" s="29"/>
      <c r="G74" s="29"/>
      <c r="H74" s="29"/>
    </row>
    <row r="75" spans="1:8" ht="30" customHeight="1">
      <c r="A75" s="876" t="s">
        <v>7157</v>
      </c>
      <c r="B75" s="873" t="s">
        <v>7158</v>
      </c>
      <c r="C75" s="29"/>
      <c r="D75" s="29"/>
      <c r="E75" s="29"/>
      <c r="F75" s="29"/>
      <c r="G75" s="29"/>
      <c r="H75" s="29"/>
    </row>
    <row r="76" spans="1:8" ht="23.25" customHeight="1">
      <c r="A76" s="876" t="s">
        <v>7159</v>
      </c>
      <c r="B76" s="881" t="s">
        <v>7160</v>
      </c>
      <c r="C76" s="29"/>
      <c r="D76" s="29"/>
      <c r="E76" s="29"/>
      <c r="F76" s="29"/>
      <c r="G76" s="29"/>
      <c r="H76" s="29"/>
    </row>
    <row r="77" spans="1:8" ht="27" customHeight="1">
      <c r="A77" s="876" t="s">
        <v>5137</v>
      </c>
      <c r="B77" s="873" t="s">
        <v>5138</v>
      </c>
      <c r="C77" s="29"/>
      <c r="D77" s="29"/>
      <c r="E77" s="29"/>
      <c r="F77" s="29"/>
      <c r="G77" s="29"/>
      <c r="H77" s="29"/>
    </row>
    <row r="78" spans="1:8" ht="13.5" customHeight="1">
      <c r="A78" s="876" t="s">
        <v>5139</v>
      </c>
      <c r="B78" s="873" t="s">
        <v>5140</v>
      </c>
      <c r="C78" s="29"/>
      <c r="D78" s="29"/>
      <c r="E78" s="29"/>
      <c r="F78" s="29"/>
      <c r="G78" s="29"/>
      <c r="H78" s="29"/>
    </row>
    <row r="79" spans="1:8" ht="12.75" customHeight="1">
      <c r="A79" s="876" t="s">
        <v>7161</v>
      </c>
      <c r="B79" s="873" t="s">
        <v>7162</v>
      </c>
      <c r="C79" s="29"/>
      <c r="D79" s="29"/>
      <c r="E79" s="29"/>
      <c r="F79" s="29"/>
      <c r="G79" s="29"/>
      <c r="H79" s="29"/>
    </row>
    <row r="80" spans="1:8" ht="14.25" customHeight="1">
      <c r="A80" s="1142" t="s">
        <v>5141</v>
      </c>
      <c r="B80" s="1149" t="s">
        <v>7679</v>
      </c>
      <c r="C80" s="29"/>
      <c r="D80" s="29"/>
      <c r="E80" s="29"/>
      <c r="F80" s="29"/>
      <c r="G80" s="29"/>
      <c r="H80" s="29"/>
    </row>
    <row r="81" spans="1:8" ht="12.75" customHeight="1">
      <c r="A81" s="1144" t="s">
        <v>7680</v>
      </c>
      <c r="B81" s="881" t="s">
        <v>7681</v>
      </c>
      <c r="C81" s="29"/>
      <c r="D81" s="29"/>
      <c r="E81" s="29"/>
      <c r="F81" s="29"/>
      <c r="G81" s="29"/>
      <c r="H81" s="29"/>
    </row>
    <row r="82" spans="1:8" ht="24" customHeight="1">
      <c r="A82" s="876" t="s">
        <v>5142</v>
      </c>
      <c r="B82" s="881" t="s">
        <v>5143</v>
      </c>
      <c r="C82" s="29"/>
      <c r="D82" s="29"/>
      <c r="E82" s="29"/>
      <c r="F82" s="29"/>
      <c r="G82" s="29"/>
      <c r="H82" s="29"/>
    </row>
    <row r="83" spans="1:8">
      <c r="A83" s="876" t="s">
        <v>5144</v>
      </c>
      <c r="B83" s="881" t="s">
        <v>5145</v>
      </c>
      <c r="C83" s="29"/>
      <c r="D83" s="29"/>
      <c r="E83" s="29"/>
      <c r="F83" s="29"/>
      <c r="G83" s="29"/>
      <c r="H83" s="29"/>
    </row>
    <row r="84" spans="1:8" ht="17.25" customHeight="1">
      <c r="A84" s="876" t="s">
        <v>7163</v>
      </c>
      <c r="B84" s="881" t="s">
        <v>7164</v>
      </c>
      <c r="C84" s="29"/>
      <c r="D84" s="29"/>
      <c r="E84" s="29"/>
      <c r="F84" s="29"/>
      <c r="G84" s="29"/>
      <c r="H84" s="29"/>
    </row>
    <row r="85" spans="1:8" ht="15" customHeight="1">
      <c r="A85" s="876" t="s">
        <v>5146</v>
      </c>
      <c r="B85" s="881" t="s">
        <v>5147</v>
      </c>
      <c r="C85" s="29"/>
      <c r="D85" s="29"/>
      <c r="E85" s="29"/>
      <c r="F85" s="29"/>
      <c r="G85" s="29"/>
      <c r="H85" s="29"/>
    </row>
    <row r="86" spans="1:8" ht="13.5" customHeight="1">
      <c r="A86" s="876" t="s">
        <v>5148</v>
      </c>
      <c r="B86" s="881" t="s">
        <v>5149</v>
      </c>
      <c r="C86" s="29"/>
      <c r="D86" s="29"/>
      <c r="E86" s="29"/>
      <c r="F86" s="29"/>
      <c r="G86" s="29"/>
      <c r="H86" s="29"/>
    </row>
    <row r="87" spans="1:8" ht="14.25" customHeight="1">
      <c r="A87" s="876" t="s">
        <v>5150</v>
      </c>
      <c r="B87" s="881" t="s">
        <v>5151</v>
      </c>
      <c r="C87" s="29"/>
      <c r="D87" s="29"/>
      <c r="E87" s="29"/>
      <c r="F87" s="29"/>
      <c r="G87" s="29"/>
      <c r="H87" s="29"/>
    </row>
    <row r="88" spans="1:8" ht="17.25" customHeight="1">
      <c r="A88" s="876" t="s">
        <v>5152</v>
      </c>
      <c r="B88" s="881" t="s">
        <v>5153</v>
      </c>
      <c r="C88" s="29"/>
      <c r="D88" s="29"/>
      <c r="E88" s="29"/>
      <c r="F88" s="29"/>
      <c r="G88" s="29"/>
      <c r="H88" s="29"/>
    </row>
    <row r="89" spans="1:8" ht="14.25" customHeight="1">
      <c r="A89" s="876" t="s">
        <v>5154</v>
      </c>
      <c r="B89" s="881" t="s">
        <v>5155</v>
      </c>
      <c r="C89" s="29"/>
      <c r="D89" s="29"/>
      <c r="E89" s="29"/>
      <c r="F89" s="29"/>
      <c r="G89" s="29"/>
      <c r="H89" s="29"/>
    </row>
    <row r="90" spans="1:8" ht="41.25" customHeight="1">
      <c r="A90" s="876" t="s">
        <v>5156</v>
      </c>
      <c r="B90" s="881" t="s">
        <v>5157</v>
      </c>
      <c r="C90" s="29"/>
      <c r="D90" s="29"/>
      <c r="E90" s="29"/>
      <c r="F90" s="29"/>
      <c r="G90" s="29"/>
      <c r="H90" s="29"/>
    </row>
    <row r="91" spans="1:8" ht="33" customHeight="1">
      <c r="A91" s="876" t="s">
        <v>5158</v>
      </c>
      <c r="B91" s="873" t="s">
        <v>5159</v>
      </c>
      <c r="C91" s="29"/>
      <c r="D91" s="29"/>
      <c r="E91" s="29"/>
      <c r="F91" s="29"/>
      <c r="G91" s="29"/>
      <c r="H91" s="29"/>
    </row>
    <row r="92" spans="1:8" ht="40.5" customHeight="1">
      <c r="A92" s="876" t="s">
        <v>5160</v>
      </c>
      <c r="B92" s="881" t="s">
        <v>5161</v>
      </c>
      <c r="C92" s="29"/>
      <c r="D92" s="29"/>
      <c r="E92" s="29"/>
      <c r="F92" s="29"/>
      <c r="G92" s="29"/>
      <c r="H92" s="29"/>
    </row>
    <row r="93" spans="1:8" ht="31.5" customHeight="1">
      <c r="A93" s="876" t="s">
        <v>5162</v>
      </c>
      <c r="B93" s="881" t="s">
        <v>5163</v>
      </c>
      <c r="C93" s="29"/>
      <c r="D93" s="29"/>
      <c r="E93" s="29"/>
      <c r="F93" s="29"/>
      <c r="G93" s="29"/>
      <c r="H93" s="29"/>
    </row>
    <row r="94" spans="1:8" ht="18" customHeight="1">
      <c r="A94" s="876" t="s">
        <v>7165</v>
      </c>
      <c r="B94" s="881" t="s">
        <v>7166</v>
      </c>
      <c r="C94" s="29"/>
      <c r="D94" s="29"/>
      <c r="E94" s="29"/>
      <c r="F94" s="29"/>
      <c r="G94" s="29"/>
      <c r="H94" s="29"/>
    </row>
    <row r="95" spans="1:8">
      <c r="A95" s="876" t="s">
        <v>5164</v>
      </c>
      <c r="B95" s="881" t="s">
        <v>5165</v>
      </c>
      <c r="C95" s="29"/>
      <c r="D95" s="29"/>
      <c r="E95" s="29"/>
      <c r="F95" s="29"/>
      <c r="G95" s="29"/>
      <c r="H95" s="29"/>
    </row>
    <row r="96" spans="1:8" ht="16.5" customHeight="1">
      <c r="A96" s="876" t="s">
        <v>5166</v>
      </c>
      <c r="B96" s="881" t="s">
        <v>5167</v>
      </c>
      <c r="C96" s="29"/>
      <c r="D96" s="29"/>
      <c r="E96" s="29"/>
      <c r="F96" s="29"/>
      <c r="G96" s="29"/>
      <c r="H96" s="29"/>
    </row>
    <row r="97" spans="1:8" ht="25.5" customHeight="1">
      <c r="A97" s="876" t="s">
        <v>7436</v>
      </c>
      <c r="B97" s="881" t="s">
        <v>7437</v>
      </c>
      <c r="C97" s="29"/>
      <c r="D97" s="29"/>
      <c r="E97" s="29"/>
      <c r="F97" s="29"/>
      <c r="G97" s="29"/>
      <c r="H97" s="29"/>
    </row>
    <row r="98" spans="1:8" ht="15" customHeight="1">
      <c r="A98" s="876" t="s">
        <v>7438</v>
      </c>
      <c r="B98" s="881" t="s">
        <v>7439</v>
      </c>
      <c r="C98" s="29"/>
      <c r="D98" s="29"/>
      <c r="E98" s="29"/>
      <c r="F98" s="29"/>
      <c r="G98" s="29"/>
      <c r="H98" s="29"/>
    </row>
    <row r="99" spans="1:8" ht="17.25" customHeight="1">
      <c r="A99" s="876" t="s">
        <v>5168</v>
      </c>
      <c r="B99" s="881" t="s">
        <v>5169</v>
      </c>
      <c r="C99" s="29"/>
      <c r="D99" s="29"/>
      <c r="E99" s="29"/>
      <c r="F99" s="29"/>
      <c r="G99" s="29"/>
      <c r="H99" s="29"/>
    </row>
    <row r="100" spans="1:8" ht="15" customHeight="1">
      <c r="A100" s="876" t="s">
        <v>7682</v>
      </c>
      <c r="B100" s="881" t="s">
        <v>7683</v>
      </c>
      <c r="C100" s="29"/>
      <c r="D100" s="29"/>
      <c r="E100" s="29"/>
      <c r="F100" s="29"/>
      <c r="G100" s="29"/>
      <c r="H100" s="29"/>
    </row>
    <row r="101" spans="1:8" ht="14.25" customHeight="1">
      <c r="A101" s="876" t="s">
        <v>7684</v>
      </c>
      <c r="B101" s="881" t="s">
        <v>7685</v>
      </c>
      <c r="C101" s="29"/>
      <c r="D101" s="29"/>
      <c r="E101" s="29"/>
      <c r="F101" s="29"/>
      <c r="G101" s="29"/>
      <c r="H101" s="29"/>
    </row>
    <row r="102" spans="1:8" ht="13.5" customHeight="1">
      <c r="A102" s="876" t="s">
        <v>5170</v>
      </c>
      <c r="B102" s="881" t="s">
        <v>5171</v>
      </c>
      <c r="C102" s="29"/>
      <c r="D102" s="29"/>
      <c r="E102" s="29"/>
      <c r="F102" s="29"/>
      <c r="G102" s="29"/>
      <c r="H102" s="29"/>
    </row>
    <row r="103" spans="1:8" ht="16.5" customHeight="1">
      <c r="A103" s="876" t="s">
        <v>7686</v>
      </c>
      <c r="B103" s="881" t="s">
        <v>7687</v>
      </c>
      <c r="C103" s="29"/>
      <c r="D103" s="29"/>
      <c r="E103" s="29"/>
      <c r="F103" s="29"/>
      <c r="G103" s="29"/>
      <c r="H103" s="29"/>
    </row>
    <row r="104" spans="1:8" ht="12.75" customHeight="1">
      <c r="A104" s="876" t="s">
        <v>5172</v>
      </c>
      <c r="B104" s="881" t="s">
        <v>5173</v>
      </c>
      <c r="C104" s="29"/>
      <c r="D104" s="29"/>
      <c r="E104" s="29"/>
      <c r="F104" s="29"/>
      <c r="G104" s="29"/>
      <c r="H104" s="29"/>
    </row>
    <row r="105" spans="1:8" ht="15.75" customHeight="1">
      <c r="A105" s="876" t="s">
        <v>7440</v>
      </c>
      <c r="B105" s="881" t="s">
        <v>7441</v>
      </c>
      <c r="C105" s="29"/>
      <c r="D105" s="29"/>
      <c r="E105" s="29"/>
      <c r="F105" s="29"/>
      <c r="G105" s="29"/>
      <c r="H105" s="29"/>
    </row>
    <row r="106" spans="1:8" ht="14.25" customHeight="1">
      <c r="A106" s="876" t="s">
        <v>5174</v>
      </c>
      <c r="B106" s="881" t="s">
        <v>5175</v>
      </c>
      <c r="C106" s="29"/>
      <c r="D106" s="29"/>
      <c r="E106" s="29"/>
      <c r="F106" s="29"/>
      <c r="G106" s="29"/>
      <c r="H106" s="29"/>
    </row>
    <row r="107" spans="1:8" ht="15.75" customHeight="1">
      <c r="A107" s="876" t="s">
        <v>5176</v>
      </c>
      <c r="B107" s="881" t="s">
        <v>5177</v>
      </c>
      <c r="C107" s="29"/>
      <c r="D107" s="29"/>
      <c r="E107" s="29"/>
      <c r="F107" s="29"/>
      <c r="G107" s="29"/>
      <c r="H107" s="29"/>
    </row>
    <row r="108" spans="1:8" ht="16.5" customHeight="1">
      <c r="A108" s="876" t="s">
        <v>7442</v>
      </c>
      <c r="B108" s="881" t="s">
        <v>7443</v>
      </c>
      <c r="C108" s="29"/>
      <c r="D108" s="29"/>
      <c r="E108" s="29"/>
      <c r="F108" s="29"/>
      <c r="G108" s="29"/>
      <c r="H108" s="29"/>
    </row>
    <row r="109" spans="1:8" ht="13.5" customHeight="1">
      <c r="A109" s="876" t="s">
        <v>7444</v>
      </c>
      <c r="B109" s="881" t="s">
        <v>7445</v>
      </c>
      <c r="C109" s="29"/>
      <c r="D109" s="29"/>
      <c r="E109" s="29"/>
      <c r="F109" s="29"/>
      <c r="G109" s="29"/>
      <c r="H109" s="29"/>
    </row>
    <row r="110" spans="1:8" ht="16.5" customHeight="1">
      <c r="A110" s="876" t="s">
        <v>5178</v>
      </c>
      <c r="B110" s="881" t="s">
        <v>5179</v>
      </c>
      <c r="C110" s="29"/>
      <c r="D110" s="29"/>
      <c r="E110" s="29"/>
      <c r="F110" s="29"/>
      <c r="G110" s="29"/>
      <c r="H110" s="29"/>
    </row>
    <row r="111" spans="1:8" ht="11.25" customHeight="1">
      <c r="A111" s="876" t="s">
        <v>5180</v>
      </c>
      <c r="B111" s="881" t="s">
        <v>5181</v>
      </c>
      <c r="C111" s="29"/>
      <c r="D111" s="29"/>
      <c r="E111" s="29"/>
      <c r="F111" s="29"/>
      <c r="G111" s="29"/>
      <c r="H111" s="29"/>
    </row>
    <row r="112" spans="1:8" ht="15" customHeight="1">
      <c r="A112" s="876" t="s">
        <v>5182</v>
      </c>
      <c r="B112" s="881" t="s">
        <v>5183</v>
      </c>
      <c r="C112" s="29"/>
      <c r="D112" s="29"/>
      <c r="E112" s="29"/>
      <c r="F112" s="29"/>
      <c r="G112" s="29"/>
      <c r="H112" s="29"/>
    </row>
    <row r="113" spans="1:8" ht="15" customHeight="1">
      <c r="A113" s="876" t="s">
        <v>5184</v>
      </c>
      <c r="B113" s="881" t="s">
        <v>5185</v>
      </c>
      <c r="C113" s="29"/>
      <c r="D113" s="29"/>
      <c r="E113" s="29"/>
      <c r="F113" s="29"/>
      <c r="G113" s="29"/>
      <c r="H113" s="29"/>
    </row>
    <row r="114" spans="1:8" ht="13.5" customHeight="1">
      <c r="A114" s="876" t="s">
        <v>5186</v>
      </c>
      <c r="B114" s="881" t="s">
        <v>5187</v>
      </c>
      <c r="C114" s="29"/>
      <c r="D114" s="29"/>
      <c r="E114" s="29"/>
      <c r="F114" s="29"/>
      <c r="G114" s="29"/>
      <c r="H114" s="29"/>
    </row>
    <row r="115" spans="1:8" ht="15.75" customHeight="1">
      <c r="A115" s="876" t="s">
        <v>5188</v>
      </c>
      <c r="B115" s="881" t="s">
        <v>5189</v>
      </c>
      <c r="C115" s="29"/>
      <c r="D115" s="29"/>
      <c r="E115" s="29"/>
      <c r="F115" s="29"/>
      <c r="G115" s="29"/>
      <c r="H115" s="29"/>
    </row>
    <row r="116" spans="1:8" ht="15.75" customHeight="1">
      <c r="A116" s="876" t="s">
        <v>7688</v>
      </c>
      <c r="B116" s="881" t="s">
        <v>7689</v>
      </c>
      <c r="C116" s="29"/>
      <c r="D116" s="29"/>
      <c r="E116" s="29"/>
      <c r="F116" s="29"/>
      <c r="G116" s="29"/>
      <c r="H116" s="29"/>
    </row>
    <row r="117" spans="1:8" ht="13.5" customHeight="1">
      <c r="A117" s="876" t="s">
        <v>5190</v>
      </c>
      <c r="B117" s="873" t="s">
        <v>5191</v>
      </c>
      <c r="C117" s="29"/>
      <c r="D117" s="29"/>
      <c r="E117" s="29"/>
      <c r="F117" s="29"/>
      <c r="G117" s="29"/>
      <c r="H117" s="29"/>
    </row>
    <row r="118" spans="1:8" ht="15.75" customHeight="1">
      <c r="A118" s="876" t="s">
        <v>7446</v>
      </c>
      <c r="B118" s="881" t="s">
        <v>7447</v>
      </c>
      <c r="C118" s="29"/>
      <c r="D118" s="29"/>
      <c r="E118" s="29"/>
      <c r="F118" s="29"/>
      <c r="G118" s="29"/>
      <c r="H118" s="29"/>
    </row>
    <row r="119" spans="1:8" ht="13.5" customHeight="1">
      <c r="A119" s="1142" t="s">
        <v>6872</v>
      </c>
      <c r="B119" s="1143" t="s">
        <v>6921</v>
      </c>
      <c r="C119" s="29"/>
      <c r="D119" s="29"/>
      <c r="E119" s="29"/>
      <c r="F119" s="29"/>
      <c r="G119" s="29"/>
      <c r="H119" s="29"/>
    </row>
    <row r="120" spans="1:8" ht="14.25" customHeight="1">
      <c r="A120" s="1144" t="s">
        <v>5192</v>
      </c>
      <c r="B120" s="1145" t="s">
        <v>5193</v>
      </c>
      <c r="C120" s="29"/>
      <c r="D120" s="29"/>
      <c r="E120" s="29"/>
      <c r="F120" s="29"/>
      <c r="G120" s="29"/>
      <c r="H120" s="29"/>
    </row>
    <row r="121" spans="1:8" ht="17.25" customHeight="1">
      <c r="A121" s="876" t="s">
        <v>7448</v>
      </c>
      <c r="B121" s="881" t="s">
        <v>7449</v>
      </c>
      <c r="C121" s="29"/>
      <c r="D121" s="29"/>
      <c r="E121" s="29"/>
      <c r="F121" s="29"/>
      <c r="G121" s="29"/>
      <c r="H121" s="29"/>
    </row>
    <row r="122" spans="1:8" ht="14.25" customHeight="1">
      <c r="A122" s="876" t="s">
        <v>6873</v>
      </c>
      <c r="B122" s="881" t="s">
        <v>6922</v>
      </c>
      <c r="C122" s="29"/>
      <c r="D122" s="29"/>
      <c r="E122" s="29"/>
      <c r="F122" s="29"/>
      <c r="G122" s="29"/>
      <c r="H122" s="29"/>
    </row>
    <row r="123" spans="1:8" ht="13.5" customHeight="1">
      <c r="A123" s="876" t="s">
        <v>5194</v>
      </c>
      <c r="B123" s="881" t="s">
        <v>5195</v>
      </c>
      <c r="C123" s="29"/>
      <c r="D123" s="29"/>
      <c r="E123" s="29"/>
      <c r="F123" s="29"/>
      <c r="G123" s="29"/>
      <c r="H123" s="29"/>
    </row>
    <row r="124" spans="1:8" ht="14.25" customHeight="1">
      <c r="A124" s="876" t="s">
        <v>7167</v>
      </c>
      <c r="B124" s="881" t="s">
        <v>7168</v>
      </c>
      <c r="C124" s="29"/>
      <c r="D124" s="29"/>
      <c r="E124" s="29"/>
      <c r="F124" s="29"/>
      <c r="G124" s="29"/>
      <c r="H124" s="29"/>
    </row>
    <row r="125" spans="1:8" ht="12.75" customHeight="1">
      <c r="A125" s="876" t="s">
        <v>5196</v>
      </c>
      <c r="B125" s="881" t="s">
        <v>5197</v>
      </c>
      <c r="C125" s="29"/>
      <c r="D125" s="29"/>
      <c r="E125" s="29"/>
      <c r="F125" s="29"/>
      <c r="G125" s="29"/>
      <c r="H125" s="29"/>
    </row>
    <row r="126" spans="1:8" ht="15" customHeight="1">
      <c r="A126" s="876" t="s">
        <v>7169</v>
      </c>
      <c r="B126" s="881" t="s">
        <v>7170</v>
      </c>
      <c r="C126" s="29"/>
      <c r="D126" s="29"/>
      <c r="E126" s="29"/>
      <c r="F126" s="29"/>
      <c r="G126" s="29"/>
      <c r="H126" s="29"/>
    </row>
    <row r="127" spans="1:8" ht="14.25" customHeight="1">
      <c r="A127" s="876" t="s">
        <v>5198</v>
      </c>
      <c r="B127" s="881" t="s">
        <v>5199</v>
      </c>
      <c r="C127" s="29"/>
      <c r="D127" s="29"/>
      <c r="E127" s="29"/>
      <c r="F127" s="29"/>
      <c r="G127" s="29"/>
      <c r="H127" s="29"/>
    </row>
    <row r="128" spans="1:8" ht="15" customHeight="1">
      <c r="A128" s="876" t="s">
        <v>5200</v>
      </c>
      <c r="B128" s="881" t="s">
        <v>5201</v>
      </c>
      <c r="C128" s="29"/>
      <c r="D128" s="29"/>
      <c r="E128" s="29"/>
      <c r="F128" s="29"/>
      <c r="G128" s="29"/>
      <c r="H128" s="29"/>
    </row>
    <row r="129" spans="1:8" ht="15" customHeight="1">
      <c r="A129" s="876" t="s">
        <v>7690</v>
      </c>
      <c r="B129" s="881" t="s">
        <v>7691</v>
      </c>
      <c r="C129" s="29"/>
      <c r="D129" s="29"/>
      <c r="E129" s="29"/>
      <c r="F129" s="29"/>
      <c r="G129" s="29"/>
      <c r="H129" s="29"/>
    </row>
    <row r="130" spans="1:8" ht="14.25" customHeight="1">
      <c r="A130" s="876" t="s">
        <v>7450</v>
      </c>
      <c r="B130" s="881" t="s">
        <v>7451</v>
      </c>
      <c r="C130" s="29"/>
      <c r="D130" s="29"/>
      <c r="E130" s="29"/>
      <c r="F130" s="29"/>
      <c r="G130" s="29"/>
      <c r="H130" s="29"/>
    </row>
    <row r="131" spans="1:8" ht="15.75" customHeight="1">
      <c r="A131" s="876" t="s">
        <v>5202</v>
      </c>
      <c r="B131" s="881" t="s">
        <v>5203</v>
      </c>
      <c r="C131" s="29"/>
      <c r="D131" s="29"/>
      <c r="E131" s="29"/>
      <c r="F131" s="29"/>
      <c r="G131" s="29"/>
      <c r="H131" s="29"/>
    </row>
    <row r="132" spans="1:8" ht="13.5" customHeight="1">
      <c r="A132" s="876" t="s">
        <v>7171</v>
      </c>
      <c r="B132" s="881" t="s">
        <v>7172</v>
      </c>
      <c r="C132" s="29"/>
      <c r="D132" s="29"/>
      <c r="E132" s="29"/>
      <c r="F132" s="29"/>
      <c r="G132" s="29"/>
      <c r="H132" s="29"/>
    </row>
    <row r="133" spans="1:8" ht="14.25" customHeight="1">
      <c r="A133" s="876" t="s">
        <v>6755</v>
      </c>
      <c r="B133" s="881" t="s">
        <v>6756</v>
      </c>
      <c r="C133" s="29"/>
      <c r="D133" s="29"/>
      <c r="E133" s="29"/>
      <c r="F133" s="29"/>
      <c r="G133" s="29"/>
      <c r="H133" s="29"/>
    </row>
    <row r="134" spans="1:8" ht="15" customHeight="1">
      <c r="A134" s="876" t="s">
        <v>7173</v>
      </c>
      <c r="B134" s="881" t="s">
        <v>7174</v>
      </c>
      <c r="C134" s="29"/>
      <c r="D134" s="29"/>
      <c r="E134" s="29"/>
      <c r="F134" s="29"/>
      <c r="G134" s="29"/>
      <c r="H134" s="29"/>
    </row>
    <row r="135" spans="1:8" ht="14.25" customHeight="1">
      <c r="A135" s="876" t="s">
        <v>7175</v>
      </c>
      <c r="B135" s="881" t="s">
        <v>7176</v>
      </c>
      <c r="C135" s="29"/>
      <c r="D135" s="29"/>
      <c r="E135" s="29"/>
      <c r="F135" s="29"/>
      <c r="G135" s="29"/>
      <c r="H135" s="29"/>
    </row>
    <row r="136" spans="1:8" ht="13.5" customHeight="1">
      <c r="A136" s="876" t="s">
        <v>6757</v>
      </c>
      <c r="B136" s="881" t="s">
        <v>6758</v>
      </c>
      <c r="C136" s="29"/>
      <c r="D136" s="29"/>
      <c r="E136" s="29"/>
      <c r="F136" s="29"/>
      <c r="G136" s="29"/>
      <c r="H136" s="29"/>
    </row>
    <row r="137" spans="1:8" ht="15.75" customHeight="1">
      <c r="A137" s="876" t="s">
        <v>6759</v>
      </c>
      <c r="B137" s="881" t="s">
        <v>6760</v>
      </c>
      <c r="C137" s="29"/>
      <c r="D137" s="29"/>
      <c r="E137" s="29"/>
      <c r="F137" s="29"/>
      <c r="G137" s="29"/>
      <c r="H137" s="29"/>
    </row>
    <row r="138" spans="1:8" ht="16.5" customHeight="1">
      <c r="A138" s="876" t="s">
        <v>6761</v>
      </c>
      <c r="B138" s="881" t="s">
        <v>6762</v>
      </c>
      <c r="C138" s="29"/>
      <c r="D138" s="29"/>
      <c r="E138" s="29"/>
      <c r="F138" s="29"/>
      <c r="G138" s="29"/>
      <c r="H138" s="29"/>
    </row>
    <row r="139" spans="1:8" ht="15" customHeight="1">
      <c r="A139" s="876" t="s">
        <v>6763</v>
      </c>
      <c r="B139" s="881" t="s">
        <v>6764</v>
      </c>
      <c r="C139" s="29"/>
      <c r="D139" s="29"/>
      <c r="E139" s="29"/>
      <c r="F139" s="29"/>
      <c r="G139" s="29"/>
      <c r="H139" s="29"/>
    </row>
    <row r="140" spans="1:8" ht="15.75" customHeight="1">
      <c r="A140" s="876" t="s">
        <v>6765</v>
      </c>
      <c r="B140" s="881" t="s">
        <v>6766</v>
      </c>
      <c r="C140" s="29"/>
      <c r="D140" s="29"/>
      <c r="E140" s="29"/>
      <c r="F140" s="29"/>
      <c r="G140" s="29"/>
      <c r="H140" s="29"/>
    </row>
    <row r="141" spans="1:8" ht="17.25" customHeight="1">
      <c r="A141" s="876" t="s">
        <v>6767</v>
      </c>
      <c r="B141" s="881" t="s">
        <v>6768</v>
      </c>
      <c r="C141" s="29"/>
      <c r="D141" s="29"/>
      <c r="E141" s="29"/>
      <c r="F141" s="29"/>
      <c r="G141" s="29"/>
      <c r="H141" s="29"/>
    </row>
    <row r="142" spans="1:8" ht="13.5" customHeight="1">
      <c r="A142" s="876" t="s">
        <v>6769</v>
      </c>
      <c r="B142" s="881" t="s">
        <v>6770</v>
      </c>
      <c r="C142" s="29"/>
      <c r="D142" s="29"/>
      <c r="E142" s="29"/>
      <c r="F142" s="29"/>
      <c r="G142" s="29"/>
      <c r="H142" s="29"/>
    </row>
    <row r="143" spans="1:8" ht="15.75" customHeight="1">
      <c r="A143" s="876" t="s">
        <v>7692</v>
      </c>
      <c r="B143" s="881" t="s">
        <v>7693</v>
      </c>
      <c r="C143" s="29"/>
      <c r="D143" s="29"/>
      <c r="E143" s="29"/>
      <c r="F143" s="29"/>
      <c r="G143" s="29"/>
      <c r="H143" s="29"/>
    </row>
    <row r="144" spans="1:8" ht="15.75" customHeight="1">
      <c r="A144" s="876" t="s">
        <v>6771</v>
      </c>
      <c r="B144" s="881" t="s">
        <v>6772</v>
      </c>
      <c r="C144" s="29"/>
      <c r="D144" s="29"/>
      <c r="E144" s="29"/>
      <c r="F144" s="29"/>
      <c r="G144" s="29"/>
      <c r="H144" s="29"/>
    </row>
    <row r="145" spans="1:8" ht="15.75" customHeight="1">
      <c r="A145" s="876" t="s">
        <v>6773</v>
      </c>
      <c r="B145" s="881" t="s">
        <v>6774</v>
      </c>
      <c r="C145" s="29"/>
      <c r="D145" s="29"/>
      <c r="E145" s="29"/>
      <c r="F145" s="29"/>
      <c r="G145" s="29"/>
      <c r="H145" s="29"/>
    </row>
    <row r="146" spans="1:8" ht="14.25" customHeight="1">
      <c r="A146" s="876" t="s">
        <v>6775</v>
      </c>
      <c r="B146" s="881" t="s">
        <v>6776</v>
      </c>
      <c r="C146" s="29"/>
      <c r="D146" s="29"/>
      <c r="E146" s="29"/>
      <c r="F146" s="29"/>
      <c r="G146" s="29"/>
      <c r="H146" s="29"/>
    </row>
    <row r="147" spans="1:8" ht="14.25" customHeight="1">
      <c r="A147" s="876" t="s">
        <v>7177</v>
      </c>
      <c r="B147" s="873" t="s">
        <v>7178</v>
      </c>
      <c r="C147" s="29"/>
      <c r="D147" s="29"/>
      <c r="E147" s="29"/>
      <c r="F147" s="29"/>
      <c r="G147" s="29"/>
      <c r="H147" s="29"/>
    </row>
    <row r="148" spans="1:8" ht="23.25" customHeight="1">
      <c r="A148" s="876" t="s">
        <v>7452</v>
      </c>
      <c r="B148" s="881" t="s">
        <v>7453</v>
      </c>
      <c r="C148" s="29"/>
      <c r="D148" s="29"/>
      <c r="E148" s="29"/>
      <c r="F148" s="29"/>
      <c r="G148" s="29"/>
      <c r="H148" s="29"/>
    </row>
    <row r="149" spans="1:8" ht="12" customHeight="1">
      <c r="A149" s="876" t="s">
        <v>5230</v>
      </c>
      <c r="B149" s="881" t="s">
        <v>5231</v>
      </c>
      <c r="C149" s="29"/>
      <c r="D149" s="29"/>
      <c r="E149" s="29"/>
      <c r="F149" s="29"/>
      <c r="G149" s="29"/>
      <c r="H149" s="29"/>
    </row>
    <row r="150" spans="1:8" ht="17.25" customHeight="1">
      <c r="A150" s="876" t="s">
        <v>7694</v>
      </c>
      <c r="B150" s="873" t="s">
        <v>7695</v>
      </c>
      <c r="C150" s="29"/>
      <c r="D150" s="29"/>
      <c r="E150" s="29"/>
      <c r="F150" s="29"/>
      <c r="G150" s="29"/>
      <c r="H150" s="29"/>
    </row>
    <row r="151" spans="1:8" ht="25.5" customHeight="1">
      <c r="A151" s="876" t="s">
        <v>6874</v>
      </c>
      <c r="B151" s="873" t="s">
        <v>6923</v>
      </c>
      <c r="C151" s="29"/>
      <c r="D151" s="29"/>
      <c r="E151" s="29"/>
      <c r="F151" s="29"/>
      <c r="G151" s="29"/>
      <c r="H151" s="29"/>
    </row>
    <row r="152" spans="1:8" ht="12" customHeight="1">
      <c r="A152" s="876" t="s">
        <v>7179</v>
      </c>
      <c r="B152" s="881" t="s">
        <v>7180</v>
      </c>
      <c r="C152" s="29"/>
      <c r="D152" s="29"/>
      <c r="E152" s="29"/>
      <c r="F152" s="29"/>
      <c r="G152" s="29"/>
      <c r="H152" s="29"/>
    </row>
    <row r="153" spans="1:8" ht="13.5" customHeight="1">
      <c r="A153" s="876" t="s">
        <v>5232</v>
      </c>
      <c r="B153" s="881" t="s">
        <v>5233</v>
      </c>
      <c r="C153" s="29"/>
      <c r="D153" s="29"/>
      <c r="E153" s="29"/>
      <c r="F153" s="29"/>
      <c r="G153" s="29"/>
      <c r="H153" s="29"/>
    </row>
    <row r="154" spans="1:8" ht="12.75" customHeight="1">
      <c r="A154" s="876" t="s">
        <v>7181</v>
      </c>
      <c r="B154" s="881" t="s">
        <v>7182</v>
      </c>
      <c r="C154" s="29"/>
      <c r="D154" s="29"/>
      <c r="E154" s="29"/>
      <c r="F154" s="29"/>
      <c r="G154" s="29"/>
      <c r="H154" s="29"/>
    </row>
    <row r="155" spans="1:8" ht="11.25" customHeight="1">
      <c r="A155" s="876" t="s">
        <v>6875</v>
      </c>
      <c r="B155" s="881" t="s">
        <v>6924</v>
      </c>
      <c r="C155" s="29"/>
      <c r="D155" s="29"/>
      <c r="E155" s="29"/>
      <c r="F155" s="29"/>
      <c r="G155" s="29"/>
      <c r="H155" s="29"/>
    </row>
    <row r="156" spans="1:8" ht="12.75" customHeight="1">
      <c r="A156" s="876" t="s">
        <v>7454</v>
      </c>
      <c r="B156" s="881" t="s">
        <v>7455</v>
      </c>
      <c r="C156" s="29"/>
      <c r="D156" s="29"/>
      <c r="E156" s="29"/>
      <c r="F156" s="29"/>
      <c r="G156" s="29"/>
      <c r="H156" s="29"/>
    </row>
    <row r="157" spans="1:8" ht="15.75" customHeight="1">
      <c r="A157" s="876" t="s">
        <v>7456</v>
      </c>
      <c r="B157" s="881" t="s">
        <v>7457</v>
      </c>
      <c r="C157" s="29"/>
      <c r="D157" s="29"/>
      <c r="E157" s="29"/>
      <c r="F157" s="29"/>
      <c r="G157" s="29"/>
      <c r="H157" s="29"/>
    </row>
    <row r="158" spans="1:8" ht="13.5" customHeight="1">
      <c r="A158" s="876" t="s">
        <v>7458</v>
      </c>
      <c r="B158" s="881" t="s">
        <v>7459</v>
      </c>
      <c r="C158" s="29"/>
      <c r="D158" s="29"/>
      <c r="E158" s="29"/>
      <c r="F158" s="29"/>
      <c r="G158" s="29"/>
      <c r="H158" s="29"/>
    </row>
    <row r="159" spans="1:8" ht="12.75" customHeight="1">
      <c r="A159" s="1142" t="s">
        <v>5234</v>
      </c>
      <c r="B159" s="1143" t="s">
        <v>5235</v>
      </c>
      <c r="C159" s="29"/>
      <c r="D159" s="29"/>
      <c r="E159" s="29"/>
      <c r="F159" s="29"/>
      <c r="G159" s="29"/>
      <c r="H159" s="29"/>
    </row>
    <row r="160" spans="1:8" ht="15.75" customHeight="1">
      <c r="A160" s="1144" t="s">
        <v>5236</v>
      </c>
      <c r="B160" s="1145" t="s">
        <v>5237</v>
      </c>
      <c r="C160" s="29"/>
      <c r="D160" s="29"/>
      <c r="E160" s="29"/>
      <c r="F160" s="29"/>
      <c r="G160" s="29"/>
      <c r="H160" s="29"/>
    </row>
    <row r="161" spans="1:8" ht="14.25" customHeight="1">
      <c r="A161" s="876" t="s">
        <v>7183</v>
      </c>
      <c r="B161" s="881" t="s">
        <v>7184</v>
      </c>
      <c r="C161" s="29"/>
      <c r="D161" s="29"/>
      <c r="E161" s="29"/>
      <c r="F161" s="29"/>
      <c r="G161" s="29"/>
      <c r="H161" s="29"/>
    </row>
    <row r="162" spans="1:8" ht="13.5" customHeight="1">
      <c r="A162" s="876" t="s">
        <v>7460</v>
      </c>
      <c r="B162" s="881" t="s">
        <v>7461</v>
      </c>
      <c r="C162" s="29"/>
      <c r="D162" s="29"/>
      <c r="E162" s="29"/>
      <c r="F162" s="29"/>
      <c r="G162" s="29"/>
      <c r="H162" s="29"/>
    </row>
    <row r="163" spans="1:8" ht="11.25" customHeight="1">
      <c r="A163" s="876" t="s">
        <v>5238</v>
      </c>
      <c r="B163" s="881" t="s">
        <v>5239</v>
      </c>
      <c r="C163" s="29"/>
      <c r="D163" s="29"/>
      <c r="E163" s="29"/>
      <c r="F163" s="29"/>
      <c r="G163" s="29"/>
      <c r="H163" s="29"/>
    </row>
    <row r="164" spans="1:8" ht="14.25" customHeight="1">
      <c r="A164" s="876" t="s">
        <v>5240</v>
      </c>
      <c r="B164" s="881" t="s">
        <v>5241</v>
      </c>
      <c r="C164" s="29"/>
      <c r="D164" s="29"/>
      <c r="E164" s="29"/>
      <c r="F164" s="29"/>
      <c r="G164" s="29"/>
      <c r="H164" s="29"/>
    </row>
    <row r="165" spans="1:8" ht="14.25" customHeight="1">
      <c r="A165" s="876" t="s">
        <v>5242</v>
      </c>
      <c r="B165" s="881" t="s">
        <v>5243</v>
      </c>
      <c r="C165" s="29"/>
      <c r="D165" s="29"/>
      <c r="E165" s="29"/>
      <c r="F165" s="29"/>
      <c r="G165" s="29"/>
      <c r="H165" s="29"/>
    </row>
    <row r="166" spans="1:8" ht="12.75" customHeight="1">
      <c r="A166" s="876" t="s">
        <v>5244</v>
      </c>
      <c r="B166" s="881" t="s">
        <v>5245</v>
      </c>
      <c r="C166" s="29"/>
      <c r="D166" s="29"/>
      <c r="E166" s="29"/>
      <c r="F166" s="29"/>
      <c r="G166" s="29"/>
      <c r="H166" s="29"/>
    </row>
    <row r="167" spans="1:8" ht="15.75" customHeight="1">
      <c r="A167" s="876" t="s">
        <v>5246</v>
      </c>
      <c r="B167" s="881" t="s">
        <v>5247</v>
      </c>
      <c r="C167" s="29"/>
      <c r="D167" s="29"/>
      <c r="E167" s="29"/>
      <c r="F167" s="29"/>
      <c r="G167" s="29"/>
      <c r="H167" s="29"/>
    </row>
    <row r="168" spans="1:8" ht="14.25" customHeight="1">
      <c r="A168" s="876" t="s">
        <v>5248</v>
      </c>
      <c r="B168" s="881" t="s">
        <v>6777</v>
      </c>
      <c r="C168" s="29"/>
      <c r="D168" s="29"/>
      <c r="E168" s="29"/>
      <c r="F168" s="29"/>
      <c r="G168" s="29"/>
      <c r="H168" s="29"/>
    </row>
    <row r="169" spans="1:8" ht="13.5" customHeight="1">
      <c r="A169" s="876" t="s">
        <v>6778</v>
      </c>
      <c r="B169" s="881" t="s">
        <v>6779</v>
      </c>
      <c r="C169" s="29"/>
      <c r="D169" s="29"/>
      <c r="E169" s="29"/>
      <c r="F169" s="29"/>
      <c r="G169" s="29"/>
      <c r="H169" s="29"/>
    </row>
    <row r="170" spans="1:8" ht="12" customHeight="1">
      <c r="A170" s="876" t="s">
        <v>6780</v>
      </c>
      <c r="B170" s="881" t="s">
        <v>6781</v>
      </c>
      <c r="C170" s="29"/>
      <c r="D170" s="29"/>
      <c r="E170" s="29"/>
      <c r="F170" s="29"/>
      <c r="G170" s="29"/>
      <c r="H170" s="29"/>
    </row>
    <row r="171" spans="1:8" ht="15.75" customHeight="1">
      <c r="A171" s="876" t="s">
        <v>6782</v>
      </c>
      <c r="B171" s="881" t="s">
        <v>6783</v>
      </c>
      <c r="C171" s="29"/>
      <c r="D171" s="29"/>
      <c r="E171" s="29"/>
      <c r="F171" s="29"/>
      <c r="G171" s="29"/>
      <c r="H171" s="29"/>
    </row>
    <row r="172" spans="1:8" ht="14.25" customHeight="1">
      <c r="A172" s="876" t="s">
        <v>6784</v>
      </c>
      <c r="B172" s="881" t="s">
        <v>6785</v>
      </c>
      <c r="C172" s="29"/>
      <c r="D172" s="29"/>
      <c r="E172" s="29"/>
      <c r="F172" s="29"/>
      <c r="G172" s="29"/>
      <c r="H172" s="29"/>
    </row>
    <row r="173" spans="1:8" ht="12.75" customHeight="1">
      <c r="A173" s="876" t="s">
        <v>6786</v>
      </c>
      <c r="B173" s="881" t="s">
        <v>6787</v>
      </c>
      <c r="C173" s="29"/>
      <c r="D173" s="29"/>
      <c r="E173" s="29"/>
      <c r="F173" s="29"/>
      <c r="G173" s="29"/>
      <c r="H173" s="29"/>
    </row>
    <row r="174" spans="1:8" ht="12.75" customHeight="1">
      <c r="A174" s="878">
        <v>310015</v>
      </c>
      <c r="B174" s="881" t="s">
        <v>6788</v>
      </c>
      <c r="C174" s="29"/>
      <c r="D174" s="29"/>
      <c r="E174" s="29"/>
      <c r="F174" s="29"/>
      <c r="G174" s="29"/>
      <c r="H174" s="29"/>
    </row>
    <row r="175" spans="1:8" ht="12" customHeight="1">
      <c r="A175" s="876" t="s">
        <v>6789</v>
      </c>
      <c r="B175" s="881" t="s">
        <v>6790</v>
      </c>
      <c r="C175" s="29"/>
      <c r="D175" s="29"/>
      <c r="E175" s="29"/>
      <c r="F175" s="29"/>
      <c r="G175" s="29"/>
      <c r="H175" s="29"/>
    </row>
    <row r="176" spans="1:8" ht="15" customHeight="1">
      <c r="A176" s="876" t="s">
        <v>6791</v>
      </c>
      <c r="B176" s="881" t="s">
        <v>6792</v>
      </c>
      <c r="C176" s="29"/>
      <c r="D176" s="29"/>
      <c r="E176" s="29"/>
      <c r="F176" s="29"/>
      <c r="G176" s="29"/>
      <c r="H176" s="29"/>
    </row>
    <row r="177" spans="1:8" ht="13.5" customHeight="1">
      <c r="A177" s="876" t="s">
        <v>6793</v>
      </c>
      <c r="B177" s="881" t="s">
        <v>6794</v>
      </c>
      <c r="C177" s="29"/>
      <c r="D177" s="29"/>
      <c r="E177" s="29"/>
      <c r="F177" s="29"/>
      <c r="G177" s="29"/>
      <c r="H177" s="29"/>
    </row>
    <row r="178" spans="1:8" ht="14.25" customHeight="1">
      <c r="A178" s="876" t="s">
        <v>6795</v>
      </c>
      <c r="B178" s="881" t="s">
        <v>6796</v>
      </c>
      <c r="C178" s="29"/>
      <c r="D178" s="29"/>
      <c r="E178" s="29"/>
      <c r="F178" s="29"/>
      <c r="G178" s="29"/>
      <c r="H178" s="29"/>
    </row>
    <row r="179" spans="1:8" ht="12" customHeight="1">
      <c r="A179" s="876" t="s">
        <v>6797</v>
      </c>
      <c r="B179" s="881" t="s">
        <v>6798</v>
      </c>
      <c r="C179" s="29"/>
      <c r="D179" s="29"/>
      <c r="E179" s="29"/>
      <c r="F179" s="29"/>
      <c r="G179" s="29"/>
      <c r="H179" s="29"/>
    </row>
    <row r="180" spans="1:8" ht="11.25" customHeight="1">
      <c r="A180" s="876" t="s">
        <v>6799</v>
      </c>
      <c r="B180" s="881" t="s">
        <v>6800</v>
      </c>
      <c r="C180" s="29"/>
      <c r="D180" s="29"/>
      <c r="E180" s="29"/>
      <c r="F180" s="29"/>
      <c r="G180" s="29"/>
      <c r="H180" s="29"/>
    </row>
    <row r="181" spans="1:8" ht="9.75" customHeight="1">
      <c r="A181" s="876" t="s">
        <v>6801</v>
      </c>
      <c r="B181" s="881" t="s">
        <v>6802</v>
      </c>
      <c r="C181" s="29"/>
      <c r="D181" s="29"/>
      <c r="E181" s="29"/>
      <c r="F181" s="29"/>
      <c r="G181" s="29"/>
      <c r="H181" s="29"/>
    </row>
    <row r="182" spans="1:8" ht="12.75" customHeight="1">
      <c r="A182" s="876" t="s">
        <v>6803</v>
      </c>
      <c r="B182" s="873" t="s">
        <v>6804</v>
      </c>
      <c r="C182" s="29"/>
      <c r="D182" s="29"/>
      <c r="E182" s="29"/>
      <c r="F182" s="29"/>
      <c r="G182" s="29"/>
      <c r="H182" s="29"/>
    </row>
    <row r="183" spans="1:8" ht="14.25" customHeight="1">
      <c r="A183" s="876" t="s">
        <v>6805</v>
      </c>
      <c r="B183" s="881" t="s">
        <v>6806</v>
      </c>
      <c r="C183" s="29"/>
      <c r="D183" s="29"/>
      <c r="E183" s="29"/>
      <c r="F183" s="29"/>
      <c r="G183" s="29"/>
      <c r="H183" s="29"/>
    </row>
    <row r="184" spans="1:8" ht="25.5" customHeight="1">
      <c r="A184" s="876" t="s">
        <v>6876</v>
      </c>
      <c r="B184" s="881" t="s">
        <v>6925</v>
      </c>
      <c r="C184" s="29"/>
      <c r="D184" s="29"/>
      <c r="E184" s="29"/>
      <c r="F184" s="29"/>
      <c r="G184" s="29"/>
      <c r="H184" s="29"/>
    </row>
    <row r="185" spans="1:8" ht="15.75" customHeight="1">
      <c r="A185" s="876" t="s">
        <v>6807</v>
      </c>
      <c r="B185" s="881" t="s">
        <v>6808</v>
      </c>
      <c r="C185" s="29"/>
      <c r="D185" s="29"/>
      <c r="E185" s="29"/>
      <c r="F185" s="29"/>
      <c r="G185" s="29"/>
      <c r="H185" s="29"/>
    </row>
    <row r="186" spans="1:8" ht="25.5" customHeight="1">
      <c r="A186" s="876" t="s">
        <v>6809</v>
      </c>
      <c r="B186" s="881" t="s">
        <v>6810</v>
      </c>
      <c r="C186" s="29"/>
      <c r="D186" s="29"/>
      <c r="E186" s="29"/>
      <c r="F186" s="29"/>
      <c r="G186" s="29"/>
      <c r="H186" s="29"/>
    </row>
    <row r="187" spans="1:8" ht="13.5" customHeight="1">
      <c r="A187" s="876" t="s">
        <v>6811</v>
      </c>
      <c r="B187" s="881" t="s">
        <v>5291</v>
      </c>
      <c r="C187" s="29"/>
      <c r="D187" s="29"/>
      <c r="E187" s="29"/>
      <c r="F187" s="29"/>
      <c r="G187" s="29"/>
      <c r="H187" s="29"/>
    </row>
    <row r="188" spans="1:8" ht="14.25" customHeight="1">
      <c r="A188" s="876" t="s">
        <v>5292</v>
      </c>
      <c r="B188" s="881" t="s">
        <v>5293</v>
      </c>
      <c r="C188" s="29"/>
      <c r="D188" s="29"/>
      <c r="E188" s="29"/>
      <c r="F188" s="29"/>
      <c r="G188" s="29"/>
      <c r="H188" s="29"/>
    </row>
    <row r="189" spans="1:8" ht="15" customHeight="1">
      <c r="A189" s="876" t="s">
        <v>7185</v>
      </c>
      <c r="B189" s="881" t="s">
        <v>7186</v>
      </c>
      <c r="C189" s="29"/>
      <c r="D189" s="29"/>
      <c r="E189" s="29"/>
      <c r="F189" s="29"/>
      <c r="G189" s="29"/>
      <c r="H189" s="29"/>
    </row>
    <row r="190" spans="1:8" ht="12" customHeight="1">
      <c r="A190" s="876" t="s">
        <v>5294</v>
      </c>
      <c r="B190" s="881" t="s">
        <v>5295</v>
      </c>
      <c r="C190" s="29"/>
      <c r="D190" s="29"/>
      <c r="E190" s="29"/>
      <c r="F190" s="29"/>
      <c r="G190" s="29"/>
      <c r="H190" s="29"/>
    </row>
    <row r="191" spans="1:8" ht="25.5" customHeight="1">
      <c r="A191" s="876" t="s">
        <v>7462</v>
      </c>
      <c r="B191" s="881" t="s">
        <v>7463</v>
      </c>
      <c r="C191" s="29"/>
      <c r="D191" s="29"/>
      <c r="E191" s="29"/>
      <c r="F191" s="29"/>
      <c r="G191" s="29"/>
      <c r="H191" s="29"/>
    </row>
    <row r="192" spans="1:8" ht="25.5" customHeight="1">
      <c r="A192" s="876" t="s">
        <v>5296</v>
      </c>
      <c r="B192" s="881" t="s">
        <v>5297</v>
      </c>
      <c r="C192" s="29"/>
      <c r="D192" s="29"/>
      <c r="E192" s="29"/>
      <c r="F192" s="29"/>
      <c r="G192" s="29"/>
      <c r="H192" s="29"/>
    </row>
    <row r="193" spans="1:8" ht="14.25" customHeight="1">
      <c r="A193" s="876" t="s">
        <v>5298</v>
      </c>
      <c r="B193" s="881" t="s">
        <v>5299</v>
      </c>
      <c r="C193" s="29"/>
      <c r="D193" s="29"/>
      <c r="E193" s="29"/>
      <c r="F193" s="29"/>
      <c r="G193" s="29"/>
      <c r="H193" s="29"/>
    </row>
    <row r="194" spans="1:8" ht="14.25" customHeight="1">
      <c r="A194" s="876" t="s">
        <v>5300</v>
      </c>
      <c r="B194" s="881" t="s">
        <v>5301</v>
      </c>
      <c r="C194" s="29"/>
      <c r="D194" s="29"/>
      <c r="E194" s="29"/>
      <c r="F194" s="29"/>
      <c r="G194" s="29"/>
      <c r="H194" s="29"/>
    </row>
    <row r="195" spans="1:8" ht="15.75" customHeight="1">
      <c r="A195" s="876" t="s">
        <v>7187</v>
      </c>
      <c r="B195" s="881" t="s">
        <v>7188</v>
      </c>
      <c r="C195" s="29"/>
      <c r="D195" s="29"/>
      <c r="E195" s="29"/>
      <c r="F195" s="29"/>
      <c r="G195" s="29"/>
      <c r="H195" s="29"/>
    </row>
    <row r="196" spans="1:8" ht="16.5" customHeight="1">
      <c r="A196" s="876" t="s">
        <v>7189</v>
      </c>
      <c r="B196" s="881" t="s">
        <v>7190</v>
      </c>
      <c r="C196" s="29"/>
      <c r="D196" s="29"/>
      <c r="E196" s="29"/>
      <c r="F196" s="29"/>
      <c r="G196" s="29"/>
      <c r="H196" s="29"/>
    </row>
    <row r="197" spans="1:8" ht="12.75" customHeight="1">
      <c r="A197" s="876" t="s">
        <v>5302</v>
      </c>
      <c r="B197" s="881" t="s">
        <v>5303</v>
      </c>
      <c r="C197" s="29"/>
      <c r="D197" s="29"/>
      <c r="E197" s="29"/>
      <c r="F197" s="29"/>
      <c r="G197" s="29"/>
      <c r="H197" s="29"/>
    </row>
    <row r="198" spans="1:8" ht="14.25" customHeight="1">
      <c r="A198" s="876" t="s">
        <v>5304</v>
      </c>
      <c r="B198" s="881" t="s">
        <v>5305</v>
      </c>
      <c r="C198" s="29"/>
      <c r="D198" s="29"/>
      <c r="E198" s="29"/>
      <c r="F198" s="29"/>
      <c r="G198" s="29"/>
      <c r="H198" s="29"/>
    </row>
    <row r="199" spans="1:8" ht="14.25" customHeight="1">
      <c r="A199" s="1142" t="s">
        <v>7464</v>
      </c>
      <c r="B199" s="1143" t="s">
        <v>7465</v>
      </c>
      <c r="C199" s="29"/>
      <c r="D199" s="29"/>
      <c r="E199" s="29"/>
      <c r="F199" s="29"/>
      <c r="G199" s="29"/>
      <c r="H199" s="29"/>
    </row>
    <row r="200" spans="1:8" ht="12" customHeight="1">
      <c r="A200" s="1144" t="s">
        <v>7466</v>
      </c>
      <c r="B200" s="1145" t="s">
        <v>7467</v>
      </c>
      <c r="C200" s="29"/>
      <c r="D200" s="29"/>
      <c r="E200" s="29"/>
      <c r="F200" s="29"/>
      <c r="G200" s="29"/>
      <c r="H200" s="29"/>
    </row>
    <row r="201" spans="1:8" ht="15" customHeight="1">
      <c r="A201" s="876" t="s">
        <v>5306</v>
      </c>
      <c r="B201" s="881" t="s">
        <v>5307</v>
      </c>
      <c r="C201" s="29"/>
      <c r="D201" s="29"/>
      <c r="E201" s="29"/>
      <c r="F201" s="29"/>
      <c r="G201" s="29"/>
      <c r="H201" s="29"/>
    </row>
    <row r="202" spans="1:8" ht="15.75" customHeight="1">
      <c r="A202" s="876" t="s">
        <v>5308</v>
      </c>
      <c r="B202" s="881" t="s">
        <v>5309</v>
      </c>
      <c r="C202" s="29"/>
      <c r="D202" s="29"/>
      <c r="E202" s="29"/>
      <c r="F202" s="29"/>
      <c r="G202" s="29"/>
      <c r="H202" s="29"/>
    </row>
    <row r="203" spans="1:8" ht="14.25" customHeight="1">
      <c r="A203" s="876" t="s">
        <v>7696</v>
      </c>
      <c r="B203" s="873" t="s">
        <v>7697</v>
      </c>
      <c r="C203" s="29"/>
      <c r="D203" s="29"/>
      <c r="E203" s="29"/>
      <c r="F203" s="29"/>
      <c r="G203" s="29"/>
      <c r="H203" s="29"/>
    </row>
    <row r="204" spans="1:8" ht="12" customHeight="1">
      <c r="A204" s="876" t="s">
        <v>5310</v>
      </c>
      <c r="B204" s="881" t="s">
        <v>5311</v>
      </c>
      <c r="C204" s="29"/>
      <c r="D204" s="29"/>
      <c r="E204" s="29"/>
      <c r="F204" s="29"/>
      <c r="G204" s="29"/>
      <c r="H204" s="29"/>
    </row>
    <row r="205" spans="1:8" ht="14.25" customHeight="1">
      <c r="A205" s="876" t="s">
        <v>5312</v>
      </c>
      <c r="B205" s="881" t="s">
        <v>5313</v>
      </c>
      <c r="C205" s="29"/>
      <c r="D205" s="29"/>
      <c r="E205" s="29"/>
      <c r="F205" s="29"/>
      <c r="G205" s="29"/>
      <c r="H205" s="29"/>
    </row>
    <row r="206" spans="1:8" ht="13.5" customHeight="1">
      <c r="A206" s="878">
        <v>320811</v>
      </c>
      <c r="B206" s="881" t="s">
        <v>5314</v>
      </c>
      <c r="C206" s="29"/>
      <c r="D206" s="29"/>
      <c r="E206" s="29"/>
      <c r="F206" s="29"/>
      <c r="G206" s="29"/>
      <c r="H206" s="29"/>
    </row>
    <row r="207" spans="1:8" ht="12" customHeight="1">
      <c r="A207" s="876" t="s">
        <v>5315</v>
      </c>
      <c r="B207" s="881" t="s">
        <v>5316</v>
      </c>
      <c r="C207" s="29"/>
      <c r="D207" s="29"/>
      <c r="E207" s="29"/>
      <c r="F207" s="29"/>
      <c r="G207" s="29"/>
      <c r="H207" s="29"/>
    </row>
    <row r="208" spans="1:8" ht="13.5" customHeight="1">
      <c r="A208" s="876" t="s">
        <v>6877</v>
      </c>
      <c r="B208" s="881" t="s">
        <v>6926</v>
      </c>
      <c r="C208" s="29"/>
      <c r="D208" s="29"/>
      <c r="E208" s="29"/>
      <c r="F208" s="29"/>
      <c r="G208" s="29"/>
      <c r="H208" s="29"/>
    </row>
    <row r="209" spans="1:8" ht="12.75" customHeight="1">
      <c r="A209" s="876" t="s">
        <v>7468</v>
      </c>
      <c r="B209" s="873" t="s">
        <v>7469</v>
      </c>
      <c r="C209" s="29"/>
      <c r="D209" s="29"/>
      <c r="E209" s="29"/>
      <c r="F209" s="29"/>
      <c r="G209" s="29"/>
      <c r="H209" s="29"/>
    </row>
    <row r="210" spans="1:8" ht="11.25" customHeight="1">
      <c r="A210" s="876" t="s">
        <v>7698</v>
      </c>
      <c r="B210" s="881" t="s">
        <v>7699</v>
      </c>
      <c r="C210" s="29"/>
      <c r="D210" s="29"/>
      <c r="E210" s="29"/>
      <c r="F210" s="29"/>
      <c r="G210" s="29"/>
      <c r="H210" s="29"/>
    </row>
    <row r="211" spans="1:8" ht="15" customHeight="1">
      <c r="A211" s="876" t="s">
        <v>5317</v>
      </c>
      <c r="B211" s="881" t="s">
        <v>5318</v>
      </c>
      <c r="C211" s="29"/>
      <c r="D211" s="29"/>
      <c r="E211" s="29"/>
      <c r="F211" s="29"/>
      <c r="G211" s="29"/>
      <c r="H211" s="29"/>
    </row>
    <row r="212" spans="1:8">
      <c r="A212" s="876" t="s">
        <v>7470</v>
      </c>
      <c r="B212" s="881" t="s">
        <v>7471</v>
      </c>
      <c r="C212" s="29"/>
      <c r="D212" s="29"/>
      <c r="E212" s="29"/>
      <c r="F212" s="29"/>
      <c r="G212" s="29"/>
      <c r="H212" s="29"/>
    </row>
    <row r="213" spans="1:8" ht="12.75" customHeight="1">
      <c r="A213" s="876" t="s">
        <v>6878</v>
      </c>
      <c r="B213" s="881" t="s">
        <v>6927</v>
      </c>
      <c r="C213" s="29"/>
      <c r="D213" s="29"/>
      <c r="E213" s="29"/>
      <c r="F213" s="29"/>
      <c r="G213" s="29"/>
      <c r="H213" s="29"/>
    </row>
    <row r="214" spans="1:8" ht="13.5" customHeight="1">
      <c r="A214" s="876" t="s">
        <v>7700</v>
      </c>
      <c r="B214" s="873" t="s">
        <v>7701</v>
      </c>
      <c r="C214" s="29"/>
      <c r="D214" s="29"/>
      <c r="E214" s="29"/>
      <c r="F214" s="29"/>
      <c r="G214" s="29"/>
      <c r="H214" s="29"/>
    </row>
    <row r="215" spans="1:8" ht="24">
      <c r="A215" s="876" t="s">
        <v>6879</v>
      </c>
      <c r="B215" s="873" t="s">
        <v>6928</v>
      </c>
      <c r="C215" s="29"/>
      <c r="D215" s="29"/>
      <c r="E215" s="29"/>
      <c r="F215" s="29"/>
      <c r="G215" s="29"/>
      <c r="H215" s="29"/>
    </row>
    <row r="216" spans="1:8" ht="12.75" customHeight="1">
      <c r="A216" s="876" t="s">
        <v>7702</v>
      </c>
      <c r="B216" s="881" t="s">
        <v>7703</v>
      </c>
      <c r="C216" s="29"/>
      <c r="D216" s="29"/>
      <c r="E216" s="29"/>
      <c r="F216" s="29"/>
      <c r="G216" s="29"/>
      <c r="H216" s="29"/>
    </row>
    <row r="217" spans="1:8" ht="16.5" customHeight="1">
      <c r="A217" s="876" t="s">
        <v>5319</v>
      </c>
      <c r="B217" s="881" t="s">
        <v>5320</v>
      </c>
      <c r="C217" s="29"/>
      <c r="D217" s="29"/>
      <c r="E217" s="29"/>
      <c r="F217" s="29"/>
      <c r="G217" s="29"/>
      <c r="H217" s="29"/>
    </row>
    <row r="218" spans="1:8" ht="14.25" customHeight="1">
      <c r="A218" s="876" t="s">
        <v>6880</v>
      </c>
      <c r="B218" s="881" t="s">
        <v>6929</v>
      </c>
      <c r="C218" s="29"/>
      <c r="D218" s="29"/>
      <c r="E218" s="29"/>
      <c r="F218" s="29"/>
      <c r="G218" s="29"/>
      <c r="H218" s="29"/>
    </row>
    <row r="219" spans="1:8" ht="13.5" customHeight="1">
      <c r="A219" s="876" t="s">
        <v>7191</v>
      </c>
      <c r="B219" s="881" t="s">
        <v>7192</v>
      </c>
      <c r="C219" s="29"/>
      <c r="D219" s="29"/>
      <c r="E219" s="29"/>
      <c r="F219" s="29"/>
      <c r="G219" s="29"/>
      <c r="H219" s="29"/>
    </row>
    <row r="220" spans="1:8" ht="14.25" customHeight="1">
      <c r="A220" s="876" t="s">
        <v>6881</v>
      </c>
      <c r="B220" s="881" t="s">
        <v>6930</v>
      </c>
      <c r="C220" s="29"/>
      <c r="D220" s="29"/>
      <c r="E220" s="29"/>
      <c r="F220" s="29"/>
      <c r="G220" s="29"/>
      <c r="H220" s="29"/>
    </row>
    <row r="221" spans="1:8" ht="15" customHeight="1">
      <c r="A221" s="878">
        <v>340231</v>
      </c>
      <c r="B221" s="881" t="s">
        <v>5321</v>
      </c>
      <c r="C221" s="29"/>
      <c r="D221" s="29"/>
      <c r="E221" s="29"/>
      <c r="F221" s="29"/>
      <c r="G221" s="29"/>
      <c r="H221" s="29"/>
    </row>
    <row r="222" spans="1:8" ht="14.25" customHeight="1">
      <c r="A222" s="876" t="s">
        <v>6882</v>
      </c>
      <c r="B222" s="881" t="s">
        <v>6931</v>
      </c>
      <c r="C222" s="29"/>
      <c r="D222" s="29"/>
      <c r="E222" s="29"/>
      <c r="F222" s="29"/>
      <c r="G222" s="29"/>
      <c r="H222" s="29"/>
    </row>
    <row r="223" spans="1:8" ht="15.75" customHeight="1">
      <c r="A223" s="876" t="s">
        <v>7472</v>
      </c>
      <c r="B223" s="881" t="s">
        <v>7473</v>
      </c>
      <c r="C223" s="29"/>
      <c r="D223" s="29"/>
      <c r="E223" s="29"/>
      <c r="F223" s="29"/>
      <c r="G223" s="29"/>
      <c r="H223" s="29"/>
    </row>
    <row r="224" spans="1:8" ht="24" customHeight="1">
      <c r="A224" s="876" t="s">
        <v>7193</v>
      </c>
      <c r="B224" s="881" t="s">
        <v>7194</v>
      </c>
      <c r="C224" s="29"/>
      <c r="D224" s="29"/>
      <c r="E224" s="29"/>
      <c r="F224" s="29"/>
      <c r="G224" s="29"/>
      <c r="H224" s="29"/>
    </row>
    <row r="225" spans="1:8" ht="13.5" customHeight="1">
      <c r="A225" s="876" t="s">
        <v>6812</v>
      </c>
      <c r="B225" s="873" t="s">
        <v>6813</v>
      </c>
      <c r="C225" s="29"/>
      <c r="D225" s="29"/>
      <c r="E225" s="29"/>
      <c r="F225" s="29"/>
      <c r="G225" s="29"/>
      <c r="H225" s="29"/>
    </row>
    <row r="226" spans="1:8" ht="14.25" customHeight="1">
      <c r="A226" s="876" t="s">
        <v>6883</v>
      </c>
      <c r="B226" s="881" t="s">
        <v>6932</v>
      </c>
      <c r="C226" s="29"/>
      <c r="D226" s="29"/>
      <c r="E226" s="29"/>
      <c r="F226" s="29"/>
      <c r="G226" s="29"/>
      <c r="H226" s="29"/>
    </row>
    <row r="227" spans="1:8" ht="12" customHeight="1">
      <c r="A227" s="876" t="s">
        <v>6814</v>
      </c>
      <c r="B227" s="881" t="s">
        <v>6815</v>
      </c>
      <c r="C227" s="29"/>
      <c r="D227" s="29"/>
      <c r="E227" s="29"/>
      <c r="F227" s="29"/>
      <c r="G227" s="29"/>
      <c r="H227" s="29"/>
    </row>
    <row r="228" spans="1:8" ht="14.25" customHeight="1">
      <c r="A228" s="876" t="s">
        <v>6884</v>
      </c>
      <c r="B228" s="881" t="s">
        <v>6933</v>
      </c>
      <c r="C228" s="29"/>
      <c r="D228" s="29"/>
      <c r="E228" s="29"/>
      <c r="F228" s="29"/>
      <c r="G228" s="29"/>
      <c r="H228" s="29"/>
    </row>
    <row r="229" spans="1:8" ht="13.5" customHeight="1">
      <c r="A229" s="876" t="s">
        <v>6885</v>
      </c>
      <c r="B229" s="881" t="s">
        <v>6934</v>
      </c>
      <c r="C229" s="29"/>
      <c r="D229" s="29"/>
      <c r="E229" s="29"/>
      <c r="F229" s="29"/>
      <c r="G229" s="29"/>
      <c r="H229" s="29"/>
    </row>
    <row r="230" spans="1:8" ht="15.75" customHeight="1">
      <c r="A230" s="876" t="s">
        <v>6816</v>
      </c>
      <c r="B230" s="881" t="s">
        <v>6817</v>
      </c>
      <c r="C230" s="29"/>
      <c r="D230" s="29"/>
      <c r="E230" s="29"/>
      <c r="F230" s="29"/>
      <c r="G230" s="29"/>
      <c r="H230" s="29"/>
    </row>
    <row r="231" spans="1:8" ht="13.5" customHeight="1">
      <c r="A231" s="876" t="s">
        <v>6818</v>
      </c>
      <c r="B231" s="881" t="s">
        <v>6819</v>
      </c>
      <c r="C231" s="29"/>
      <c r="D231" s="29"/>
      <c r="E231" s="29"/>
      <c r="F231" s="29"/>
      <c r="G231" s="29"/>
      <c r="H231" s="29"/>
    </row>
    <row r="232" spans="1:8" ht="15" customHeight="1">
      <c r="A232" s="876" t="s">
        <v>6886</v>
      </c>
      <c r="B232" s="881" t="s">
        <v>6935</v>
      </c>
      <c r="C232" s="29"/>
      <c r="D232" s="29"/>
      <c r="E232" s="29"/>
      <c r="F232" s="29"/>
      <c r="G232" s="29"/>
      <c r="H232" s="29"/>
    </row>
    <row r="233" spans="1:8" ht="12.75" customHeight="1">
      <c r="A233" s="876" t="s">
        <v>6820</v>
      </c>
      <c r="B233" s="881" t="s">
        <v>6821</v>
      </c>
      <c r="C233" s="29"/>
      <c r="D233" s="29"/>
      <c r="E233" s="29"/>
      <c r="F233" s="29"/>
      <c r="G233" s="29"/>
      <c r="H233" s="29"/>
    </row>
    <row r="234" spans="1:8" ht="12.75" customHeight="1">
      <c r="A234" s="876" t="s">
        <v>7195</v>
      </c>
      <c r="B234" s="881" t="s">
        <v>7196</v>
      </c>
      <c r="C234" s="29"/>
      <c r="D234" s="29"/>
      <c r="E234" s="29"/>
      <c r="F234" s="29"/>
      <c r="G234" s="29"/>
      <c r="H234" s="29"/>
    </row>
    <row r="235" spans="1:8" ht="15" customHeight="1">
      <c r="A235" s="876" t="s">
        <v>7474</v>
      </c>
      <c r="B235" s="881" t="s">
        <v>7475</v>
      </c>
      <c r="C235" s="29"/>
      <c r="D235" s="29"/>
      <c r="E235" s="29"/>
      <c r="F235" s="29"/>
      <c r="G235" s="29"/>
      <c r="H235" s="29"/>
    </row>
    <row r="236" spans="1:8" ht="14.25" customHeight="1">
      <c r="A236" s="876" t="s">
        <v>7476</v>
      </c>
      <c r="B236" s="881" t="s">
        <v>7477</v>
      </c>
      <c r="C236" s="29"/>
      <c r="D236" s="29"/>
      <c r="E236" s="29"/>
      <c r="F236" s="29"/>
      <c r="G236" s="29"/>
      <c r="H236" s="29"/>
    </row>
    <row r="237" spans="1:8" ht="17.25" customHeight="1">
      <c r="A237" s="876" t="s">
        <v>7197</v>
      </c>
      <c r="B237" s="881" t="s">
        <v>7198</v>
      </c>
      <c r="C237" s="29"/>
      <c r="D237" s="29"/>
      <c r="E237" s="29"/>
      <c r="F237" s="29"/>
      <c r="G237" s="29"/>
      <c r="H237" s="29"/>
    </row>
    <row r="238" spans="1:8" ht="12" customHeight="1">
      <c r="A238" s="876" t="s">
        <v>6887</v>
      </c>
      <c r="B238" s="881" t="s">
        <v>6936</v>
      </c>
      <c r="C238" s="29"/>
      <c r="D238" s="29"/>
      <c r="E238" s="29"/>
      <c r="F238" s="29"/>
      <c r="G238" s="29"/>
      <c r="H238" s="29"/>
    </row>
    <row r="239" spans="1:8" ht="15.75" customHeight="1">
      <c r="A239" s="1142" t="s">
        <v>6822</v>
      </c>
      <c r="B239" s="1148" t="s">
        <v>6823</v>
      </c>
      <c r="C239" s="29"/>
      <c r="D239" s="29"/>
      <c r="E239" s="29"/>
      <c r="F239" s="29"/>
      <c r="G239" s="29"/>
      <c r="H239" s="29"/>
    </row>
    <row r="240" spans="1:8" ht="13.5" customHeight="1">
      <c r="A240" s="1144" t="s">
        <v>7199</v>
      </c>
      <c r="B240" s="1145" t="s">
        <v>7200</v>
      </c>
      <c r="C240" s="29"/>
      <c r="D240" s="29"/>
      <c r="E240" s="29"/>
      <c r="F240" s="29"/>
      <c r="G240" s="29"/>
      <c r="H240" s="29"/>
    </row>
    <row r="241" spans="1:8" ht="12" customHeight="1">
      <c r="A241" s="876" t="s">
        <v>6824</v>
      </c>
      <c r="B241" s="881" t="s">
        <v>6825</v>
      </c>
      <c r="C241" s="29"/>
      <c r="D241" s="29"/>
      <c r="E241" s="29"/>
      <c r="F241" s="29"/>
      <c r="G241" s="29"/>
      <c r="H241" s="29"/>
    </row>
    <row r="242" spans="1:8" ht="13.5" customHeight="1">
      <c r="A242" s="876" t="s">
        <v>6826</v>
      </c>
      <c r="B242" s="881" t="s">
        <v>6827</v>
      </c>
      <c r="C242" s="29"/>
      <c r="D242" s="29"/>
      <c r="E242" s="29"/>
      <c r="F242" s="29"/>
      <c r="G242" s="29"/>
      <c r="H242" s="29"/>
    </row>
    <row r="243" spans="1:8" ht="15" customHeight="1">
      <c r="A243" s="876" t="s">
        <v>6828</v>
      </c>
      <c r="B243" s="881" t="s">
        <v>6829</v>
      </c>
      <c r="C243" s="29"/>
      <c r="D243" s="29"/>
      <c r="E243" s="29"/>
      <c r="F243" s="29"/>
      <c r="G243" s="29"/>
      <c r="H243" s="29"/>
    </row>
    <row r="244" spans="1:8" ht="13.5" customHeight="1">
      <c r="A244" s="876" t="s">
        <v>7201</v>
      </c>
      <c r="B244" s="881" t="s">
        <v>7202</v>
      </c>
      <c r="C244" s="29"/>
      <c r="D244" s="29"/>
      <c r="E244" s="29"/>
      <c r="F244" s="29"/>
      <c r="G244" s="29"/>
      <c r="H244" s="29"/>
    </row>
    <row r="245" spans="1:8" ht="15.75" customHeight="1">
      <c r="A245" s="876" t="s">
        <v>6830</v>
      </c>
      <c r="B245" s="881" t="s">
        <v>6831</v>
      </c>
      <c r="C245" s="29"/>
      <c r="D245" s="29"/>
      <c r="E245" s="29"/>
      <c r="F245" s="29"/>
      <c r="G245" s="29"/>
      <c r="H245" s="29"/>
    </row>
    <row r="246" spans="1:8" ht="13.5" customHeight="1">
      <c r="A246" s="876" t="s">
        <v>6888</v>
      </c>
      <c r="B246" s="881" t="s">
        <v>6937</v>
      </c>
      <c r="C246" s="29"/>
      <c r="D246" s="29"/>
      <c r="E246" s="29"/>
      <c r="F246" s="29"/>
      <c r="G246" s="29"/>
      <c r="H246" s="29"/>
    </row>
    <row r="247" spans="1:8">
      <c r="A247" s="876" t="s">
        <v>7478</v>
      </c>
      <c r="B247" s="881" t="s">
        <v>7479</v>
      </c>
      <c r="C247" s="29"/>
      <c r="D247" s="29"/>
      <c r="E247" s="29"/>
      <c r="F247" s="29"/>
      <c r="G247" s="29"/>
      <c r="H247" s="29"/>
    </row>
    <row r="248" spans="1:8" ht="12.75" customHeight="1">
      <c r="A248" s="876" t="s">
        <v>6832</v>
      </c>
      <c r="B248" s="881" t="s">
        <v>6833</v>
      </c>
      <c r="C248" s="29"/>
      <c r="D248" s="29"/>
      <c r="E248" s="29"/>
      <c r="F248" s="29"/>
      <c r="G248" s="29"/>
      <c r="H248" s="29"/>
    </row>
    <row r="249" spans="1:8" ht="25.5" customHeight="1">
      <c r="A249" s="876" t="s">
        <v>6834</v>
      </c>
      <c r="B249" s="881" t="s">
        <v>6835</v>
      </c>
      <c r="C249" s="29"/>
      <c r="D249" s="29"/>
      <c r="E249" s="29"/>
      <c r="F249" s="29"/>
      <c r="G249" s="29"/>
      <c r="H249" s="29"/>
    </row>
    <row r="250" spans="1:8" ht="15" customHeight="1">
      <c r="A250" s="876" t="s">
        <v>6836</v>
      </c>
      <c r="B250" s="881" t="s">
        <v>6837</v>
      </c>
      <c r="C250" s="29"/>
      <c r="D250" s="29"/>
      <c r="E250" s="29"/>
      <c r="F250" s="29"/>
      <c r="G250" s="29"/>
      <c r="H250" s="29"/>
    </row>
    <row r="251" spans="1:8" ht="15" customHeight="1">
      <c r="A251" s="876" t="s">
        <v>6838</v>
      </c>
      <c r="B251" s="881" t="s">
        <v>5357</v>
      </c>
      <c r="C251" s="29"/>
      <c r="D251" s="29"/>
      <c r="E251" s="29"/>
      <c r="F251" s="29"/>
      <c r="G251" s="29"/>
      <c r="H251" s="29"/>
    </row>
    <row r="252" spans="1:8" ht="15.75" customHeight="1">
      <c r="A252" s="876" t="s">
        <v>5358</v>
      </c>
      <c r="B252" s="881" t="s">
        <v>5359</v>
      </c>
      <c r="C252" s="29"/>
      <c r="D252" s="29"/>
      <c r="E252" s="29"/>
      <c r="F252" s="29"/>
      <c r="G252" s="29"/>
      <c r="H252" s="29"/>
    </row>
    <row r="253" spans="1:8" ht="15.75" customHeight="1">
      <c r="A253" s="876" t="s">
        <v>7704</v>
      </c>
      <c r="B253" s="881" t="s">
        <v>7705</v>
      </c>
      <c r="C253" s="29"/>
      <c r="D253" s="29"/>
      <c r="E253" s="29"/>
      <c r="F253" s="29"/>
      <c r="G253" s="29"/>
      <c r="H253" s="29"/>
    </row>
    <row r="254" spans="1:8" ht="15" customHeight="1">
      <c r="A254" s="876" t="s">
        <v>5360</v>
      </c>
      <c r="B254" s="881" t="s">
        <v>5361</v>
      </c>
      <c r="C254" s="29"/>
      <c r="D254" s="29"/>
      <c r="E254" s="29"/>
      <c r="F254" s="29"/>
      <c r="G254" s="29"/>
      <c r="H254" s="29"/>
    </row>
    <row r="255" spans="1:8">
      <c r="A255" s="876" t="s">
        <v>5362</v>
      </c>
      <c r="B255" s="881" t="s">
        <v>5363</v>
      </c>
      <c r="C255" s="29"/>
      <c r="D255" s="29"/>
      <c r="E255" s="29"/>
      <c r="F255" s="29"/>
      <c r="G255" s="29"/>
      <c r="H255" s="29"/>
    </row>
    <row r="256" spans="1:8" ht="11.25" customHeight="1">
      <c r="A256" s="876" t="s">
        <v>7480</v>
      </c>
      <c r="B256" s="881" t="s">
        <v>7481</v>
      </c>
      <c r="C256" s="29"/>
      <c r="D256" s="29"/>
      <c r="E256" s="29"/>
      <c r="F256" s="29"/>
      <c r="G256" s="29"/>
      <c r="H256" s="29"/>
    </row>
    <row r="257" spans="1:8" ht="15" customHeight="1">
      <c r="A257" s="876" t="s">
        <v>7706</v>
      </c>
      <c r="B257" s="881" t="s">
        <v>7707</v>
      </c>
      <c r="C257" s="29"/>
      <c r="D257" s="29"/>
      <c r="E257" s="29"/>
      <c r="F257" s="29"/>
      <c r="G257" s="29"/>
      <c r="H257" s="29"/>
    </row>
    <row r="258" spans="1:8" ht="15.75" customHeight="1">
      <c r="A258" s="876" t="s">
        <v>5364</v>
      </c>
      <c r="B258" s="881" t="s">
        <v>5365</v>
      </c>
      <c r="C258" s="29"/>
      <c r="D258" s="29"/>
      <c r="E258" s="29"/>
      <c r="F258" s="29"/>
      <c r="G258" s="29"/>
      <c r="H258" s="29"/>
    </row>
    <row r="259" spans="1:8" ht="12.75" customHeight="1">
      <c r="A259" s="876" t="s">
        <v>5366</v>
      </c>
      <c r="B259" s="881" t="s">
        <v>5367</v>
      </c>
      <c r="C259" s="29"/>
      <c r="D259" s="29"/>
      <c r="E259" s="29"/>
      <c r="F259" s="29"/>
      <c r="G259" s="29"/>
      <c r="H259" s="29"/>
    </row>
    <row r="260" spans="1:8" ht="14.25" customHeight="1">
      <c r="A260" s="876" t="s">
        <v>7708</v>
      </c>
      <c r="B260" s="881" t="s">
        <v>7709</v>
      </c>
      <c r="C260" s="29"/>
      <c r="D260" s="29"/>
      <c r="E260" s="29"/>
      <c r="F260" s="29"/>
      <c r="G260" s="29"/>
      <c r="H260" s="29"/>
    </row>
    <row r="261" spans="1:8" ht="12" customHeight="1">
      <c r="A261" s="876" t="s">
        <v>7203</v>
      </c>
      <c r="B261" s="881" t="s">
        <v>7204</v>
      </c>
      <c r="C261" s="29"/>
      <c r="D261" s="29"/>
      <c r="E261" s="29"/>
      <c r="F261" s="29"/>
      <c r="G261" s="29"/>
      <c r="H261" s="29"/>
    </row>
    <row r="262" spans="1:8" ht="12.75" customHeight="1">
      <c r="A262" s="876" t="s">
        <v>7482</v>
      </c>
      <c r="B262" s="881" t="s">
        <v>7483</v>
      </c>
      <c r="C262" s="29"/>
      <c r="D262" s="29"/>
      <c r="E262" s="29"/>
      <c r="F262" s="29"/>
      <c r="G262" s="29"/>
      <c r="H262" s="29"/>
    </row>
    <row r="263" spans="1:8" ht="15" customHeight="1">
      <c r="A263" s="876" t="s">
        <v>7205</v>
      </c>
      <c r="B263" s="881" t="s">
        <v>7206</v>
      </c>
      <c r="C263" s="29"/>
      <c r="D263" s="29"/>
      <c r="E263" s="29"/>
      <c r="F263" s="29"/>
      <c r="G263" s="29"/>
      <c r="H263" s="29"/>
    </row>
    <row r="264" spans="1:8" ht="15" customHeight="1">
      <c r="A264" s="876" t="s">
        <v>7207</v>
      </c>
      <c r="B264" s="881" t="s">
        <v>7208</v>
      </c>
      <c r="C264" s="29"/>
      <c r="D264" s="29"/>
      <c r="E264" s="29"/>
      <c r="F264" s="29"/>
      <c r="G264" s="29"/>
      <c r="H264" s="29"/>
    </row>
    <row r="265" spans="1:8" ht="13.5" customHeight="1">
      <c r="A265" s="876" t="s">
        <v>7209</v>
      </c>
      <c r="B265" s="881" t="s">
        <v>7210</v>
      </c>
      <c r="C265" s="29"/>
      <c r="D265" s="29"/>
      <c r="E265" s="29"/>
      <c r="F265" s="29"/>
      <c r="G265" s="29"/>
      <c r="H265" s="29"/>
    </row>
    <row r="266" spans="1:8" ht="14.25" customHeight="1">
      <c r="A266" s="876" t="s">
        <v>7710</v>
      </c>
      <c r="B266" s="881" t="s">
        <v>7711</v>
      </c>
      <c r="C266" s="29"/>
      <c r="D266" s="29"/>
      <c r="E266" s="29"/>
      <c r="F266" s="29"/>
      <c r="G266" s="29"/>
      <c r="H266" s="29"/>
    </row>
    <row r="267" spans="1:8" ht="14.25" customHeight="1">
      <c r="A267" s="876" t="s">
        <v>7211</v>
      </c>
      <c r="B267" s="873" t="s">
        <v>7212</v>
      </c>
      <c r="C267" s="29"/>
      <c r="D267" s="29"/>
      <c r="E267" s="29"/>
      <c r="F267" s="29"/>
      <c r="G267" s="29"/>
      <c r="H267" s="29"/>
    </row>
    <row r="268" spans="1:8" ht="25.5" customHeight="1">
      <c r="A268" s="876" t="s">
        <v>5368</v>
      </c>
      <c r="B268" s="881" t="s">
        <v>5369</v>
      </c>
      <c r="C268" s="29"/>
      <c r="D268" s="29"/>
      <c r="E268" s="29"/>
      <c r="F268" s="29"/>
      <c r="G268" s="29"/>
      <c r="H268" s="29"/>
    </row>
    <row r="269" spans="1:8" ht="15" customHeight="1">
      <c r="A269" s="876" t="s">
        <v>7484</v>
      </c>
      <c r="B269" s="881" t="s">
        <v>7485</v>
      </c>
      <c r="C269" s="29"/>
      <c r="D269" s="29"/>
      <c r="E269" s="29"/>
      <c r="F269" s="29"/>
      <c r="G269" s="29"/>
      <c r="H269" s="29"/>
    </row>
    <row r="270" spans="1:8" ht="14.25" customHeight="1">
      <c r="A270" s="876" t="s">
        <v>5370</v>
      </c>
      <c r="B270" s="881" t="s">
        <v>5371</v>
      </c>
      <c r="C270" s="29"/>
      <c r="D270" s="29"/>
      <c r="E270" s="29"/>
      <c r="F270" s="29"/>
      <c r="G270" s="29"/>
      <c r="H270" s="29"/>
    </row>
    <row r="271" spans="1:8" ht="15" customHeight="1">
      <c r="A271" s="876" t="s">
        <v>5372</v>
      </c>
      <c r="B271" s="881" t="s">
        <v>5373</v>
      </c>
      <c r="C271" s="29"/>
      <c r="D271" s="29"/>
      <c r="E271" s="29"/>
      <c r="F271" s="29"/>
      <c r="G271" s="29"/>
      <c r="H271" s="29"/>
    </row>
    <row r="272" spans="1:8" ht="12.75" customHeight="1">
      <c r="A272" s="876" t="s">
        <v>7213</v>
      </c>
      <c r="B272" s="881" t="s">
        <v>7214</v>
      </c>
      <c r="C272" s="29"/>
      <c r="D272" s="29"/>
      <c r="E272" s="29"/>
      <c r="F272" s="29"/>
      <c r="G272" s="29"/>
      <c r="H272" s="29"/>
    </row>
    <row r="273" spans="1:8" ht="11.25" customHeight="1">
      <c r="A273" s="876" t="s">
        <v>5374</v>
      </c>
      <c r="B273" s="881" t="s">
        <v>5375</v>
      </c>
      <c r="C273" s="29"/>
      <c r="D273" s="29"/>
      <c r="E273" s="29"/>
      <c r="F273" s="29"/>
      <c r="G273" s="29"/>
      <c r="H273" s="29"/>
    </row>
    <row r="274" spans="1:8" ht="15" customHeight="1">
      <c r="A274" s="876" t="s">
        <v>5376</v>
      </c>
      <c r="B274" s="881" t="s">
        <v>5377</v>
      </c>
      <c r="C274" s="29"/>
      <c r="D274" s="29"/>
      <c r="E274" s="29"/>
      <c r="F274" s="29"/>
      <c r="G274" s="29"/>
      <c r="H274" s="29"/>
    </row>
    <row r="275" spans="1:8" ht="15.75" customHeight="1">
      <c r="A275" s="876" t="s">
        <v>5378</v>
      </c>
      <c r="B275" s="881" t="s">
        <v>6839</v>
      </c>
      <c r="C275" s="29"/>
      <c r="D275" s="29"/>
      <c r="E275" s="29"/>
      <c r="F275" s="29"/>
      <c r="G275" s="29"/>
      <c r="H275" s="29"/>
    </row>
    <row r="276" spans="1:8" ht="16.5" customHeight="1">
      <c r="A276" s="876" t="s">
        <v>6840</v>
      </c>
      <c r="B276" s="881" t="s">
        <v>6841</v>
      </c>
      <c r="C276" s="29"/>
      <c r="D276" s="29"/>
      <c r="E276" s="29"/>
      <c r="F276" s="29"/>
      <c r="G276" s="29"/>
      <c r="H276" s="29"/>
    </row>
    <row r="277" spans="1:8" ht="15" customHeight="1">
      <c r="A277" s="876" t="s">
        <v>6889</v>
      </c>
      <c r="B277" s="881" t="s">
        <v>6938</v>
      </c>
      <c r="C277" s="29"/>
      <c r="D277" s="29"/>
      <c r="E277" s="29"/>
      <c r="F277" s="29"/>
      <c r="G277" s="29"/>
      <c r="H277" s="29"/>
    </row>
    <row r="278" spans="1:8" ht="17.25" customHeight="1">
      <c r="A278" s="876" t="s">
        <v>6890</v>
      </c>
      <c r="B278" s="881" t="s">
        <v>6939</v>
      </c>
      <c r="C278" s="29"/>
      <c r="D278" s="29"/>
      <c r="E278" s="29"/>
      <c r="F278" s="29"/>
      <c r="G278" s="29"/>
      <c r="H278" s="29"/>
    </row>
    <row r="279" spans="1:8" ht="15" customHeight="1">
      <c r="A279" s="1142" t="s">
        <v>6842</v>
      </c>
      <c r="B279" s="1143" t="s">
        <v>6843</v>
      </c>
      <c r="C279" s="29"/>
      <c r="D279" s="29"/>
      <c r="E279" s="29"/>
      <c r="F279" s="29"/>
      <c r="G279" s="29"/>
      <c r="H279" s="29"/>
    </row>
    <row r="280" spans="1:8" ht="14.25" customHeight="1">
      <c r="A280" s="1144" t="s">
        <v>7215</v>
      </c>
      <c r="B280" s="1145" t="s">
        <v>7216</v>
      </c>
      <c r="C280" s="29"/>
      <c r="D280" s="29"/>
      <c r="E280" s="29"/>
      <c r="F280" s="29"/>
      <c r="G280" s="29"/>
      <c r="H280" s="29"/>
    </row>
    <row r="281" spans="1:8" ht="13.5" customHeight="1">
      <c r="A281" s="876" t="s">
        <v>7486</v>
      </c>
      <c r="B281" s="881" t="s">
        <v>7487</v>
      </c>
      <c r="C281" s="29"/>
      <c r="D281" s="29"/>
      <c r="E281" s="29"/>
      <c r="F281" s="29"/>
      <c r="G281" s="29"/>
      <c r="H281" s="29"/>
    </row>
    <row r="282" spans="1:8" ht="14.25" customHeight="1">
      <c r="A282" s="876" t="s">
        <v>7217</v>
      </c>
      <c r="B282" s="881" t="s">
        <v>7218</v>
      </c>
      <c r="C282" s="29"/>
      <c r="D282" s="29"/>
      <c r="E282" s="29"/>
      <c r="F282" s="29"/>
      <c r="G282" s="29"/>
      <c r="H282" s="29"/>
    </row>
    <row r="283" spans="1:8" ht="15.75" customHeight="1">
      <c r="A283" s="876" t="s">
        <v>6891</v>
      </c>
      <c r="B283" s="881" t="s">
        <v>6940</v>
      </c>
      <c r="C283" s="29"/>
      <c r="D283" s="29"/>
      <c r="E283" s="29"/>
      <c r="F283" s="29"/>
      <c r="G283" s="29"/>
      <c r="H283" s="29"/>
    </row>
    <row r="284" spans="1:8" ht="16.5" customHeight="1">
      <c r="A284" s="876" t="s">
        <v>6892</v>
      </c>
      <c r="B284" s="881" t="s">
        <v>6941</v>
      </c>
      <c r="C284" s="29"/>
      <c r="D284" s="29"/>
      <c r="E284" s="29"/>
      <c r="F284" s="29"/>
      <c r="G284" s="29"/>
      <c r="H284" s="29"/>
    </row>
    <row r="285" spans="1:8" ht="12" customHeight="1">
      <c r="A285" s="876" t="s">
        <v>7219</v>
      </c>
      <c r="B285" s="881" t="s">
        <v>7220</v>
      </c>
      <c r="C285" s="29"/>
      <c r="D285" s="29"/>
      <c r="E285" s="29"/>
      <c r="F285" s="29"/>
      <c r="G285" s="29"/>
      <c r="H285" s="29"/>
    </row>
    <row r="286" spans="1:8" ht="15.75" customHeight="1">
      <c r="A286" s="876" t="s">
        <v>7712</v>
      </c>
      <c r="B286" s="881" t="s">
        <v>7713</v>
      </c>
      <c r="C286" s="29"/>
      <c r="D286" s="29"/>
      <c r="E286" s="29"/>
      <c r="F286" s="29"/>
      <c r="G286" s="29"/>
      <c r="H286" s="29"/>
    </row>
    <row r="287" spans="1:8" ht="18" customHeight="1">
      <c r="A287" s="876" t="s">
        <v>7714</v>
      </c>
      <c r="B287" s="881" t="s">
        <v>7715</v>
      </c>
      <c r="C287" s="29"/>
      <c r="D287" s="29"/>
      <c r="E287" s="29"/>
      <c r="F287" s="29"/>
      <c r="G287" s="29"/>
      <c r="H287" s="29"/>
    </row>
    <row r="288" spans="1:8" ht="15.75" customHeight="1">
      <c r="A288" s="876" t="s">
        <v>6844</v>
      </c>
      <c r="B288" s="881" t="s">
        <v>6845</v>
      </c>
      <c r="C288" s="29"/>
      <c r="D288" s="29"/>
      <c r="E288" s="29"/>
      <c r="F288" s="29"/>
      <c r="G288" s="29"/>
      <c r="H288" s="29"/>
    </row>
    <row r="289" spans="1:8" ht="12.75" customHeight="1">
      <c r="A289" s="876" t="s">
        <v>7716</v>
      </c>
      <c r="B289" s="881" t="s">
        <v>7717</v>
      </c>
      <c r="C289" s="29"/>
      <c r="D289" s="29"/>
      <c r="E289" s="29"/>
      <c r="F289" s="29"/>
      <c r="G289" s="29"/>
      <c r="H289" s="29"/>
    </row>
    <row r="290" spans="1:8" ht="12.75" customHeight="1">
      <c r="A290" s="876" t="s">
        <v>6846</v>
      </c>
      <c r="B290" s="881" t="s">
        <v>6847</v>
      </c>
      <c r="C290" s="29"/>
      <c r="D290" s="29"/>
      <c r="E290" s="29"/>
      <c r="F290" s="29"/>
      <c r="G290" s="29"/>
      <c r="H290" s="29"/>
    </row>
    <row r="291" spans="1:8" ht="16.5" customHeight="1">
      <c r="A291" s="876" t="s">
        <v>6848</v>
      </c>
      <c r="B291" s="881" t="s">
        <v>6849</v>
      </c>
      <c r="C291" s="29"/>
      <c r="D291" s="29"/>
      <c r="E291" s="29"/>
      <c r="F291" s="29"/>
      <c r="G291" s="29"/>
      <c r="H291" s="29"/>
    </row>
    <row r="292" spans="1:8" ht="17.25" customHeight="1">
      <c r="A292" s="876" t="s">
        <v>6850</v>
      </c>
      <c r="B292" s="881" t="s">
        <v>6851</v>
      </c>
      <c r="C292" s="29"/>
      <c r="D292" s="29"/>
      <c r="E292" s="29"/>
      <c r="F292" s="29"/>
      <c r="G292" s="29"/>
      <c r="H292" s="29"/>
    </row>
    <row r="293" spans="1:8" ht="16.5" customHeight="1">
      <c r="A293" s="876" t="s">
        <v>6893</v>
      </c>
      <c r="B293" s="881" t="s">
        <v>6942</v>
      </c>
      <c r="C293" s="29"/>
      <c r="D293" s="29"/>
      <c r="E293" s="29"/>
      <c r="F293" s="29"/>
      <c r="G293" s="29"/>
      <c r="H293" s="29"/>
    </row>
    <row r="294" spans="1:8" ht="14.25" customHeight="1">
      <c r="A294" s="876" t="s">
        <v>6894</v>
      </c>
      <c r="B294" s="881" t="s">
        <v>6943</v>
      </c>
      <c r="C294" s="29"/>
      <c r="D294" s="29"/>
      <c r="E294" s="29"/>
      <c r="F294" s="29"/>
      <c r="G294" s="29"/>
      <c r="H294" s="29"/>
    </row>
    <row r="295" spans="1:8" ht="14.25" customHeight="1">
      <c r="A295" s="876" t="s">
        <v>7488</v>
      </c>
      <c r="B295" s="873" t="s">
        <v>7489</v>
      </c>
      <c r="C295" s="29"/>
      <c r="D295" s="29"/>
      <c r="E295" s="29"/>
      <c r="F295" s="29"/>
      <c r="G295" s="29"/>
      <c r="H295" s="29"/>
    </row>
    <row r="296" spans="1:8" ht="15" customHeight="1">
      <c r="A296" s="876" t="s">
        <v>6895</v>
      </c>
      <c r="B296" s="881" t="s">
        <v>6944</v>
      </c>
      <c r="C296" s="29"/>
      <c r="D296" s="29"/>
      <c r="E296" s="29"/>
      <c r="F296" s="29"/>
      <c r="G296" s="29"/>
      <c r="H296" s="29"/>
    </row>
    <row r="297" spans="1:8" ht="25.5" customHeight="1">
      <c r="A297" s="876" t="s">
        <v>6896</v>
      </c>
      <c r="B297" s="881" t="s">
        <v>6945</v>
      </c>
      <c r="C297" s="29"/>
      <c r="D297" s="29"/>
      <c r="E297" s="29"/>
      <c r="F297" s="29"/>
      <c r="G297" s="29"/>
      <c r="H297" s="29"/>
    </row>
    <row r="298" spans="1:8" ht="14.25" customHeight="1">
      <c r="A298" s="876" t="s">
        <v>7718</v>
      </c>
      <c r="B298" s="881" t="s">
        <v>7719</v>
      </c>
      <c r="C298" s="29"/>
      <c r="D298" s="29"/>
      <c r="E298" s="29"/>
      <c r="F298" s="29"/>
      <c r="G298" s="29"/>
      <c r="H298" s="29"/>
    </row>
    <row r="299" spans="1:8" ht="12" customHeight="1">
      <c r="A299" s="876" t="s">
        <v>7221</v>
      </c>
      <c r="B299" s="881" t="s">
        <v>7222</v>
      </c>
      <c r="C299" s="29"/>
      <c r="D299" s="29"/>
      <c r="E299" s="29"/>
      <c r="F299" s="29"/>
      <c r="G299" s="29"/>
      <c r="H299" s="29"/>
    </row>
    <row r="300" spans="1:8" ht="13.5" customHeight="1">
      <c r="A300" s="876" t="s">
        <v>7490</v>
      </c>
      <c r="B300" s="881" t="s">
        <v>7491</v>
      </c>
      <c r="C300" s="29"/>
      <c r="D300" s="29"/>
      <c r="E300" s="29"/>
      <c r="F300" s="29"/>
      <c r="G300" s="29"/>
      <c r="H300" s="29"/>
    </row>
    <row r="301" spans="1:8" ht="10.5" customHeight="1">
      <c r="A301" s="876" t="s">
        <v>6852</v>
      </c>
      <c r="B301" s="881" t="s">
        <v>6853</v>
      </c>
      <c r="C301" s="29"/>
      <c r="D301" s="29"/>
      <c r="E301" s="29"/>
      <c r="F301" s="29"/>
      <c r="G301" s="29"/>
      <c r="H301" s="29"/>
    </row>
    <row r="302" spans="1:8" ht="13.5" customHeight="1">
      <c r="A302" s="876" t="s">
        <v>6854</v>
      </c>
      <c r="B302" s="881" t="s">
        <v>6855</v>
      </c>
      <c r="C302" s="29"/>
      <c r="D302" s="29"/>
      <c r="E302" s="29"/>
      <c r="F302" s="29"/>
      <c r="G302" s="29"/>
      <c r="H302" s="29"/>
    </row>
    <row r="303" spans="1:8" ht="14.25" customHeight="1">
      <c r="A303" s="876" t="s">
        <v>6856</v>
      </c>
      <c r="B303" s="881" t="s">
        <v>6857</v>
      </c>
      <c r="C303" s="29"/>
      <c r="D303" s="29"/>
      <c r="E303" s="29"/>
      <c r="F303" s="29"/>
      <c r="G303" s="29"/>
      <c r="H303" s="29"/>
    </row>
    <row r="304" spans="1:8" ht="25.5" customHeight="1">
      <c r="A304" s="876" t="s">
        <v>7223</v>
      </c>
      <c r="B304" s="881" t="s">
        <v>7224</v>
      </c>
      <c r="C304" s="29"/>
      <c r="D304" s="29"/>
      <c r="E304" s="29"/>
      <c r="F304" s="29"/>
      <c r="G304" s="29"/>
      <c r="H304" s="29"/>
    </row>
    <row r="305" spans="1:8" ht="25.5" customHeight="1">
      <c r="A305" s="876" t="s">
        <v>6858</v>
      </c>
      <c r="B305" s="881" t="s">
        <v>6859</v>
      </c>
      <c r="C305" s="29"/>
      <c r="D305" s="29"/>
      <c r="E305" s="29"/>
      <c r="F305" s="29"/>
      <c r="G305" s="29"/>
      <c r="H305" s="29"/>
    </row>
    <row r="306" spans="1:8" ht="16.5" customHeight="1">
      <c r="A306" s="876" t="s">
        <v>7225</v>
      </c>
      <c r="B306" s="881" t="s">
        <v>7226</v>
      </c>
      <c r="C306" s="29"/>
      <c r="D306" s="29"/>
      <c r="E306" s="29"/>
      <c r="F306" s="29"/>
      <c r="G306" s="29"/>
      <c r="H306" s="29"/>
    </row>
    <row r="307" spans="1:8" ht="15" customHeight="1">
      <c r="A307" s="876" t="s">
        <v>6860</v>
      </c>
      <c r="B307" s="881" t="s">
        <v>5419</v>
      </c>
      <c r="C307" s="29"/>
      <c r="D307" s="27"/>
      <c r="E307" s="27"/>
      <c r="F307" s="27"/>
      <c r="G307" s="27"/>
      <c r="H307" s="31"/>
    </row>
    <row r="308" spans="1:8" ht="15" customHeight="1">
      <c r="A308" s="876" t="s">
        <v>5420</v>
      </c>
      <c r="B308" s="881" t="s">
        <v>5421</v>
      </c>
      <c r="C308" s="29"/>
      <c r="D308" s="24"/>
      <c r="E308" s="24"/>
      <c r="F308" s="24"/>
      <c r="G308" s="24"/>
      <c r="H308" s="25"/>
    </row>
    <row r="309" spans="1:8" ht="13.5" customHeight="1">
      <c r="A309" s="876" t="s">
        <v>7227</v>
      </c>
      <c r="B309" s="881" t="s">
        <v>7228</v>
      </c>
      <c r="C309" s="29"/>
      <c r="D309" s="24"/>
      <c r="E309" s="24"/>
      <c r="F309" s="24"/>
      <c r="G309" s="24"/>
      <c r="H309" s="25"/>
    </row>
    <row r="310" spans="1:8" ht="16.5" customHeight="1">
      <c r="A310" s="876" t="s">
        <v>5422</v>
      </c>
      <c r="B310" s="881" t="s">
        <v>5423</v>
      </c>
      <c r="C310" s="29"/>
      <c r="D310" s="24"/>
      <c r="E310" s="24"/>
      <c r="F310" s="24"/>
      <c r="G310" s="24"/>
      <c r="H310" s="25"/>
    </row>
    <row r="311" spans="1:8" ht="13.5" customHeight="1">
      <c r="A311" s="876" t="s">
        <v>5424</v>
      </c>
      <c r="B311" s="881" t="s">
        <v>5425</v>
      </c>
      <c r="C311" s="29"/>
      <c r="D311" s="24"/>
      <c r="E311" s="24"/>
      <c r="F311" s="24"/>
      <c r="G311" s="24"/>
      <c r="H311" s="25"/>
    </row>
    <row r="312" spans="1:8" ht="15" customHeight="1">
      <c r="A312" s="876" t="s">
        <v>5426</v>
      </c>
      <c r="B312" s="881" t="s">
        <v>5427</v>
      </c>
      <c r="C312" s="29"/>
      <c r="D312" s="24"/>
      <c r="E312" s="24"/>
      <c r="F312" s="24"/>
      <c r="G312" s="24"/>
      <c r="H312" s="25"/>
    </row>
    <row r="313" spans="1:8" ht="13.5" customHeight="1">
      <c r="A313" s="876" t="s">
        <v>7229</v>
      </c>
      <c r="B313" s="873" t="s">
        <v>7230</v>
      </c>
      <c r="C313" s="29"/>
      <c r="D313" s="24"/>
      <c r="E313" s="24"/>
      <c r="F313" s="24"/>
      <c r="G313" s="24"/>
      <c r="H313" s="25"/>
    </row>
    <row r="314" spans="1:8" ht="12" customHeight="1">
      <c r="A314" s="876" t="s">
        <v>7231</v>
      </c>
      <c r="B314" s="881" t="s">
        <v>7232</v>
      </c>
      <c r="C314" s="29"/>
      <c r="D314" s="24"/>
      <c r="E314" s="24"/>
      <c r="F314" s="24"/>
      <c r="G314" s="24"/>
      <c r="H314" s="25"/>
    </row>
    <row r="315" spans="1:8" ht="14.25" customHeight="1">
      <c r="A315" s="876" t="s">
        <v>5428</v>
      </c>
      <c r="B315" s="881" t="s">
        <v>5429</v>
      </c>
      <c r="C315" s="29"/>
      <c r="D315" s="24"/>
      <c r="E315" s="24"/>
      <c r="F315" s="24"/>
      <c r="G315" s="24"/>
      <c r="H315" s="25"/>
    </row>
    <row r="316" spans="1:8" ht="15.75" customHeight="1">
      <c r="A316" s="876" t="s">
        <v>5430</v>
      </c>
      <c r="B316" s="881" t="s">
        <v>5431</v>
      </c>
      <c r="C316" s="29"/>
      <c r="D316" s="24"/>
      <c r="E316" s="24"/>
      <c r="F316" s="24"/>
      <c r="G316" s="24"/>
      <c r="H316" s="25"/>
    </row>
    <row r="317" spans="1:8" ht="16.5" customHeight="1">
      <c r="A317" s="876" t="s">
        <v>5432</v>
      </c>
      <c r="B317" s="873" t="s">
        <v>5433</v>
      </c>
      <c r="C317" s="29"/>
      <c r="D317" s="24"/>
      <c r="E317" s="24"/>
      <c r="F317" s="24"/>
      <c r="G317" s="24"/>
      <c r="H317" s="25"/>
    </row>
    <row r="318" spans="1:8" ht="16.5" customHeight="1">
      <c r="A318" s="876" t="s">
        <v>7233</v>
      </c>
      <c r="B318" s="881" t="s">
        <v>7234</v>
      </c>
      <c r="C318" s="29"/>
      <c r="D318" s="24"/>
      <c r="E318" s="24"/>
      <c r="F318" s="24"/>
      <c r="G318" s="24"/>
      <c r="H318" s="25"/>
    </row>
    <row r="319" spans="1:8" ht="15" customHeight="1">
      <c r="A319" s="1142" t="s">
        <v>5434</v>
      </c>
      <c r="B319" s="1143" t="s">
        <v>5435</v>
      </c>
      <c r="C319" s="29"/>
      <c r="D319" s="24"/>
      <c r="E319" s="24"/>
      <c r="F319" s="24"/>
      <c r="G319" s="24"/>
      <c r="H319" s="25"/>
    </row>
    <row r="320" spans="1:8" ht="14.25" customHeight="1">
      <c r="A320" s="1144" t="s">
        <v>5436</v>
      </c>
      <c r="B320" s="1145" t="s">
        <v>5437</v>
      </c>
      <c r="C320" s="29"/>
      <c r="D320" s="24"/>
      <c r="E320" s="24"/>
      <c r="F320" s="24"/>
      <c r="G320" s="24"/>
      <c r="H320" s="25"/>
    </row>
    <row r="321" spans="1:8" ht="15.75" customHeight="1">
      <c r="A321" s="876" t="s">
        <v>6897</v>
      </c>
      <c r="B321" s="881" t="s">
        <v>6946</v>
      </c>
      <c r="C321" s="29"/>
      <c r="D321" s="24"/>
      <c r="E321" s="24"/>
      <c r="F321" s="24"/>
      <c r="G321" s="24"/>
      <c r="H321" s="25"/>
    </row>
    <row r="322" spans="1:8" ht="12.75" customHeight="1">
      <c r="A322" s="876" t="s">
        <v>7235</v>
      </c>
      <c r="B322" s="881" t="s">
        <v>7236</v>
      </c>
      <c r="C322" s="29"/>
      <c r="D322" s="24"/>
      <c r="E322" s="24"/>
      <c r="F322" s="24"/>
      <c r="G322" s="24"/>
      <c r="H322" s="25"/>
    </row>
    <row r="323" spans="1:8" ht="16.5" customHeight="1">
      <c r="A323" s="876" t="s">
        <v>7720</v>
      </c>
      <c r="B323" s="881" t="s">
        <v>7721</v>
      </c>
      <c r="C323" s="29"/>
      <c r="D323" s="24"/>
      <c r="E323" s="24"/>
      <c r="F323" s="24"/>
      <c r="G323" s="24"/>
      <c r="H323" s="25"/>
    </row>
    <row r="324" spans="1:8" ht="16.5" customHeight="1">
      <c r="A324" s="876" t="s">
        <v>5438</v>
      </c>
      <c r="B324" s="881" t="s">
        <v>5439</v>
      </c>
      <c r="C324" s="29"/>
      <c r="D324" s="24"/>
      <c r="E324" s="24"/>
      <c r="F324" s="24"/>
      <c r="G324" s="24"/>
      <c r="H324" s="25"/>
    </row>
    <row r="325" spans="1:8" ht="15.75" customHeight="1">
      <c r="A325" s="876" t="s">
        <v>5440</v>
      </c>
      <c r="B325" s="881" t="s">
        <v>5441</v>
      </c>
      <c r="C325" s="29"/>
      <c r="D325" s="24"/>
      <c r="E325" s="24"/>
      <c r="F325" s="24"/>
      <c r="G325" s="24"/>
      <c r="H325" s="25"/>
    </row>
    <row r="326" spans="1:8" ht="12.75" customHeight="1">
      <c r="A326" s="876" t="s">
        <v>5442</v>
      </c>
      <c r="B326" s="881" t="s">
        <v>5443</v>
      </c>
      <c r="C326" s="29"/>
      <c r="D326" s="24"/>
      <c r="E326" s="24"/>
      <c r="F326" s="24"/>
      <c r="G326" s="24"/>
      <c r="H326" s="25"/>
    </row>
    <row r="327" spans="1:8" ht="15" customHeight="1">
      <c r="A327" s="876" t="s">
        <v>6862</v>
      </c>
      <c r="B327" s="881" t="s">
        <v>6863</v>
      </c>
      <c r="C327" s="29"/>
      <c r="D327" s="24"/>
      <c r="E327" s="24"/>
      <c r="F327" s="24"/>
      <c r="G327" s="24"/>
      <c r="H327" s="25"/>
    </row>
    <row r="328" spans="1:8" ht="13.5" customHeight="1" thickBot="1">
      <c r="A328" s="876" t="s">
        <v>6864</v>
      </c>
      <c r="B328" s="881" t="s">
        <v>6865</v>
      </c>
      <c r="C328" s="29"/>
      <c r="D328" s="32"/>
      <c r="E328" s="32"/>
      <c r="F328" s="32"/>
      <c r="G328" s="32"/>
      <c r="H328" s="33"/>
    </row>
    <row r="329" spans="1:8" ht="15.75" customHeight="1" thickTop="1">
      <c r="A329" s="876" t="s">
        <v>7492</v>
      </c>
      <c r="B329" s="881" t="s">
        <v>7493</v>
      </c>
      <c r="C329" s="29"/>
      <c r="D329" s="34"/>
      <c r="E329" s="34"/>
      <c r="F329" s="34"/>
      <c r="G329" s="34"/>
      <c r="H329" s="35"/>
    </row>
    <row r="330" spans="1:8" ht="11.25" customHeight="1">
      <c r="A330" s="876" t="s">
        <v>7494</v>
      </c>
      <c r="B330" s="881" t="s">
        <v>7495</v>
      </c>
      <c r="C330" s="29"/>
      <c r="D330" s="24"/>
      <c r="E330" s="24"/>
      <c r="F330" s="24"/>
      <c r="G330" s="24"/>
      <c r="H330" s="25"/>
    </row>
    <row r="331" spans="1:8" ht="14.25" customHeight="1">
      <c r="A331" s="876" t="s">
        <v>6866</v>
      </c>
      <c r="B331" s="881" t="s">
        <v>6867</v>
      </c>
      <c r="C331" s="29"/>
      <c r="D331" s="24"/>
      <c r="E331" s="24"/>
      <c r="F331" s="24"/>
      <c r="G331" s="24"/>
      <c r="H331" s="25"/>
    </row>
    <row r="332" spans="1:8" ht="15.75" customHeight="1">
      <c r="A332" s="876" t="s">
        <v>6868</v>
      </c>
      <c r="B332" s="881" t="s">
        <v>5457</v>
      </c>
      <c r="C332" s="29"/>
      <c r="D332" s="24"/>
      <c r="E332" s="24"/>
      <c r="F332" s="24"/>
      <c r="G332" s="24"/>
      <c r="H332" s="25"/>
    </row>
    <row r="333" spans="1:8" ht="15" customHeight="1">
      <c r="A333" s="876" t="s">
        <v>5458</v>
      </c>
      <c r="B333" s="881" t="s">
        <v>5459</v>
      </c>
      <c r="C333" s="29"/>
      <c r="D333" s="24"/>
      <c r="E333" s="24"/>
      <c r="F333" s="24"/>
      <c r="G333" s="24"/>
      <c r="H333" s="25"/>
    </row>
    <row r="334" spans="1:8" ht="15" customHeight="1">
      <c r="A334" s="876" t="s">
        <v>7722</v>
      </c>
      <c r="B334" s="881" t="s">
        <v>7723</v>
      </c>
      <c r="C334" s="29"/>
      <c r="D334" s="24"/>
      <c r="E334" s="24"/>
      <c r="F334" s="24"/>
      <c r="G334" s="24"/>
      <c r="H334" s="25"/>
    </row>
    <row r="335" spans="1:8" ht="15" customHeight="1">
      <c r="A335" s="876" t="s">
        <v>5460</v>
      </c>
      <c r="B335" s="881" t="s">
        <v>5461</v>
      </c>
      <c r="C335" s="29"/>
      <c r="D335" s="24"/>
      <c r="E335" s="24"/>
      <c r="F335" s="24"/>
      <c r="G335" s="24"/>
      <c r="H335" s="25"/>
    </row>
    <row r="336" spans="1:8" ht="12" customHeight="1">
      <c r="A336" s="876" t="s">
        <v>7496</v>
      </c>
      <c r="B336" s="881" t="s">
        <v>7497</v>
      </c>
      <c r="C336" s="29"/>
      <c r="D336" s="24"/>
      <c r="E336" s="24"/>
      <c r="F336" s="24"/>
      <c r="G336" s="24"/>
      <c r="H336" s="25"/>
    </row>
    <row r="337" spans="1:8" ht="14.25" customHeight="1">
      <c r="A337" s="876" t="s">
        <v>5462</v>
      </c>
      <c r="B337" s="881" t="s">
        <v>5463</v>
      </c>
      <c r="C337" s="29"/>
      <c r="D337" s="24"/>
      <c r="E337" s="24"/>
      <c r="F337" s="24"/>
      <c r="G337" s="24"/>
      <c r="H337" s="25"/>
    </row>
    <row r="338" spans="1:8" ht="25.5" customHeight="1">
      <c r="A338" s="876" t="s">
        <v>5464</v>
      </c>
      <c r="B338" s="881" t="s">
        <v>5465</v>
      </c>
      <c r="C338" s="29"/>
      <c r="D338" s="24"/>
      <c r="E338" s="24"/>
      <c r="F338" s="24"/>
      <c r="G338" s="24"/>
      <c r="H338" s="25"/>
    </row>
    <row r="339" spans="1:8" ht="14.25" customHeight="1">
      <c r="A339" s="876" t="s">
        <v>5466</v>
      </c>
      <c r="B339" s="881" t="s">
        <v>5467</v>
      </c>
      <c r="C339" s="29"/>
      <c r="D339" s="24"/>
      <c r="E339" s="24"/>
      <c r="F339" s="24"/>
      <c r="G339" s="24"/>
      <c r="H339" s="25"/>
    </row>
    <row r="340" spans="1:8" ht="14.25" customHeight="1">
      <c r="A340" s="876" t="s">
        <v>5468</v>
      </c>
      <c r="B340" s="881" t="s">
        <v>5469</v>
      </c>
      <c r="C340" s="29"/>
      <c r="D340" s="24"/>
      <c r="E340" s="24"/>
      <c r="F340" s="24"/>
      <c r="G340" s="24"/>
      <c r="H340" s="25"/>
    </row>
    <row r="341" spans="1:8" ht="15.75" customHeight="1">
      <c r="A341" s="876" t="s">
        <v>7237</v>
      </c>
      <c r="B341" s="881" t="s">
        <v>7238</v>
      </c>
      <c r="C341" s="29"/>
      <c r="D341" s="24"/>
      <c r="E341" s="24"/>
      <c r="F341" s="24"/>
      <c r="G341" s="24"/>
      <c r="H341" s="25"/>
    </row>
    <row r="342" spans="1:8" ht="12" customHeight="1">
      <c r="A342" s="876" t="s">
        <v>7239</v>
      </c>
      <c r="B342" s="881" t="s">
        <v>7240</v>
      </c>
      <c r="C342" s="29"/>
      <c r="D342" s="24"/>
      <c r="E342" s="24"/>
      <c r="F342" s="24"/>
      <c r="G342" s="24"/>
      <c r="H342" s="25"/>
    </row>
    <row r="343" spans="1:8" ht="12" customHeight="1">
      <c r="A343" s="876" t="s">
        <v>5470</v>
      </c>
      <c r="B343" s="881" t="s">
        <v>5471</v>
      </c>
      <c r="C343" s="29"/>
      <c r="D343" s="24"/>
      <c r="E343" s="24"/>
      <c r="F343" s="24"/>
      <c r="G343" s="24"/>
      <c r="H343" s="25"/>
    </row>
    <row r="344" spans="1:8" ht="15" customHeight="1">
      <c r="A344" s="876" t="s">
        <v>5472</v>
      </c>
      <c r="B344" s="881" t="s">
        <v>5473</v>
      </c>
      <c r="C344" s="29"/>
      <c r="D344" s="24"/>
      <c r="E344" s="24"/>
      <c r="F344" s="24"/>
      <c r="G344" s="24"/>
      <c r="H344" s="25"/>
    </row>
    <row r="345" spans="1:8" ht="11.25" customHeight="1">
      <c r="A345" s="876" t="s">
        <v>7498</v>
      </c>
      <c r="B345" s="881" t="s">
        <v>7499</v>
      </c>
      <c r="C345" s="29"/>
      <c r="D345" s="24"/>
      <c r="E345" s="24"/>
      <c r="F345" s="24"/>
      <c r="G345" s="24"/>
      <c r="H345" s="25"/>
    </row>
    <row r="346" spans="1:8" ht="13.5" customHeight="1">
      <c r="A346" s="876" t="s">
        <v>5474</v>
      </c>
      <c r="B346" s="881" t="s">
        <v>5475</v>
      </c>
      <c r="C346" s="29"/>
      <c r="D346" s="24"/>
      <c r="E346" s="24"/>
      <c r="F346" s="24"/>
      <c r="G346" s="24"/>
      <c r="H346" s="25"/>
    </row>
    <row r="347" spans="1:8" ht="13.5" customHeight="1">
      <c r="A347" s="876" t="s">
        <v>7241</v>
      </c>
      <c r="B347" s="881" t="s">
        <v>7242</v>
      </c>
      <c r="C347" s="29"/>
      <c r="D347" s="24"/>
      <c r="E347" s="24"/>
      <c r="F347" s="24"/>
      <c r="G347" s="24"/>
      <c r="H347" s="25"/>
    </row>
    <row r="348" spans="1:8" ht="13.5" customHeight="1">
      <c r="A348" s="876" t="s">
        <v>5476</v>
      </c>
      <c r="B348" s="881" t="s">
        <v>5477</v>
      </c>
      <c r="C348" s="29"/>
      <c r="D348" s="24"/>
      <c r="E348" s="24"/>
      <c r="F348" s="24"/>
      <c r="G348" s="24"/>
      <c r="H348" s="25"/>
    </row>
    <row r="349" spans="1:8" ht="14.25" customHeight="1">
      <c r="A349" s="876" t="s">
        <v>5478</v>
      </c>
      <c r="B349" s="881" t="s">
        <v>5479</v>
      </c>
      <c r="C349" s="29"/>
      <c r="D349" s="24"/>
      <c r="E349" s="24"/>
      <c r="F349" s="24"/>
      <c r="G349" s="24"/>
      <c r="H349" s="25"/>
    </row>
    <row r="350" spans="1:8" ht="15.75" customHeight="1">
      <c r="A350" s="876" t="s">
        <v>5480</v>
      </c>
      <c r="B350" s="881" t="s">
        <v>5481</v>
      </c>
      <c r="C350" s="29"/>
      <c r="D350" s="24"/>
      <c r="E350" s="24"/>
      <c r="F350" s="24"/>
      <c r="G350" s="24"/>
      <c r="H350" s="25"/>
    </row>
    <row r="351" spans="1:8" ht="13.5" customHeight="1">
      <c r="A351" s="876" t="s">
        <v>5482</v>
      </c>
      <c r="B351" s="881" t="s">
        <v>5483</v>
      </c>
      <c r="C351" s="29"/>
      <c r="D351" s="24"/>
      <c r="E351" s="24"/>
      <c r="F351" s="24"/>
      <c r="G351" s="24"/>
      <c r="H351" s="25"/>
    </row>
    <row r="352" spans="1:8" ht="15" customHeight="1">
      <c r="A352" s="876" t="s">
        <v>5484</v>
      </c>
      <c r="B352" s="881" t="s">
        <v>5485</v>
      </c>
      <c r="C352" s="29"/>
      <c r="D352" s="24"/>
      <c r="E352" s="24"/>
      <c r="F352" s="24"/>
      <c r="G352" s="24"/>
      <c r="H352" s="25"/>
    </row>
    <row r="353" spans="1:8" ht="12.75" customHeight="1">
      <c r="A353" s="876" t="s">
        <v>7500</v>
      </c>
      <c r="B353" s="881" t="s">
        <v>7501</v>
      </c>
      <c r="C353" s="29"/>
      <c r="D353" s="24"/>
      <c r="E353" s="24"/>
      <c r="F353" s="24"/>
      <c r="G353" s="24"/>
      <c r="H353" s="25"/>
    </row>
    <row r="354" spans="1:8" ht="12.75" customHeight="1">
      <c r="A354" s="876" t="s">
        <v>7724</v>
      </c>
      <c r="B354" s="881" t="s">
        <v>7725</v>
      </c>
      <c r="C354" s="29"/>
      <c r="D354" s="24"/>
      <c r="E354" s="24"/>
      <c r="F354" s="24"/>
      <c r="G354" s="24"/>
      <c r="H354" s="25"/>
    </row>
    <row r="355" spans="1:8" ht="10.5" customHeight="1" thickBot="1">
      <c r="A355" s="876" t="s">
        <v>5486</v>
      </c>
      <c r="B355" s="881" t="s">
        <v>5487</v>
      </c>
      <c r="C355" s="29"/>
      <c r="D355" s="32"/>
      <c r="E355" s="32"/>
      <c r="F355" s="32"/>
      <c r="G355" s="32"/>
      <c r="H355" s="33"/>
    </row>
    <row r="356" spans="1:8" ht="25.5" customHeight="1" thickTop="1">
      <c r="A356" s="876" t="s">
        <v>5488</v>
      </c>
      <c r="B356" s="881" t="s">
        <v>5489</v>
      </c>
      <c r="C356" s="29"/>
      <c r="D356" s="34"/>
      <c r="E356" s="34"/>
      <c r="F356" s="34"/>
      <c r="G356" s="34"/>
      <c r="H356" s="35"/>
    </row>
    <row r="357" spans="1:8" ht="12.75" customHeight="1">
      <c r="A357" s="876" t="s">
        <v>5490</v>
      </c>
      <c r="B357" s="881" t="s">
        <v>5491</v>
      </c>
      <c r="C357" s="29"/>
      <c r="D357" s="24"/>
      <c r="E357" s="24"/>
      <c r="F357" s="24"/>
      <c r="G357" s="24"/>
      <c r="H357" s="25"/>
    </row>
    <row r="358" spans="1:8" ht="12.75" customHeight="1">
      <c r="A358" s="876" t="s">
        <v>7243</v>
      </c>
      <c r="B358" s="881" t="s">
        <v>7244</v>
      </c>
      <c r="C358" s="29"/>
      <c r="D358" s="24"/>
      <c r="E358" s="24"/>
      <c r="F358" s="24"/>
      <c r="G358" s="24"/>
      <c r="H358" s="25"/>
    </row>
    <row r="359" spans="1:8" ht="12.75" customHeight="1">
      <c r="A359" s="1142" t="s">
        <v>7502</v>
      </c>
      <c r="B359" s="1143" t="s">
        <v>7503</v>
      </c>
      <c r="C359" s="29"/>
      <c r="D359" s="24"/>
      <c r="E359" s="24"/>
      <c r="F359" s="24"/>
      <c r="G359" s="24"/>
      <c r="H359" s="25"/>
    </row>
    <row r="360" spans="1:8" ht="14.25" customHeight="1">
      <c r="A360" s="1144" t="s">
        <v>7504</v>
      </c>
      <c r="B360" s="1145" t="s">
        <v>7505</v>
      </c>
      <c r="C360" s="29"/>
      <c r="D360" s="24"/>
      <c r="E360" s="24"/>
      <c r="F360" s="24"/>
      <c r="G360" s="24"/>
      <c r="H360" s="25"/>
    </row>
    <row r="361" spans="1:8" ht="25.5" customHeight="1">
      <c r="A361" s="876" t="s">
        <v>7506</v>
      </c>
      <c r="B361" s="881" t="s">
        <v>7507</v>
      </c>
      <c r="C361" s="29"/>
      <c r="D361" s="24"/>
      <c r="E361" s="24"/>
      <c r="F361" s="24"/>
      <c r="G361" s="24"/>
      <c r="H361" s="25"/>
    </row>
    <row r="362" spans="1:8" ht="14.25" customHeight="1">
      <c r="A362" s="876" t="s">
        <v>7726</v>
      </c>
      <c r="B362" s="881" t="s">
        <v>7727</v>
      </c>
      <c r="C362" s="29"/>
      <c r="D362" s="24"/>
      <c r="E362" s="24"/>
      <c r="F362" s="24"/>
      <c r="G362" s="24"/>
      <c r="H362" s="25"/>
    </row>
    <row r="363" spans="1:8" ht="12.75" customHeight="1">
      <c r="A363" s="876" t="s">
        <v>7728</v>
      </c>
      <c r="B363" s="881" t="s">
        <v>7729</v>
      </c>
      <c r="C363" s="29"/>
      <c r="D363" s="24"/>
      <c r="E363" s="24"/>
      <c r="F363" s="24"/>
      <c r="G363" s="24"/>
      <c r="H363" s="25"/>
    </row>
    <row r="364" spans="1:8" ht="15" customHeight="1">
      <c r="A364" s="876" t="s">
        <v>5492</v>
      </c>
      <c r="B364" s="881" t="s">
        <v>5493</v>
      </c>
      <c r="C364" s="29"/>
      <c r="D364" s="24"/>
      <c r="E364" s="24"/>
      <c r="F364" s="24"/>
      <c r="G364" s="24"/>
      <c r="H364" s="25"/>
    </row>
    <row r="365" spans="1:8" ht="10.5" customHeight="1">
      <c r="A365" s="876" t="s">
        <v>7245</v>
      </c>
      <c r="B365" s="881" t="s">
        <v>7246</v>
      </c>
      <c r="C365" s="29"/>
      <c r="D365" s="24"/>
      <c r="E365" s="24"/>
      <c r="F365" s="24"/>
      <c r="G365" s="24"/>
      <c r="H365" s="25"/>
    </row>
    <row r="366" spans="1:8" ht="15" customHeight="1">
      <c r="A366" s="876" t="s">
        <v>5494</v>
      </c>
      <c r="B366" s="881" t="s">
        <v>5495</v>
      </c>
      <c r="C366" s="29"/>
      <c r="D366" s="24"/>
      <c r="E366" s="24"/>
      <c r="F366" s="24"/>
      <c r="G366" s="24"/>
      <c r="H366" s="25"/>
    </row>
    <row r="367" spans="1:8" ht="12.75" customHeight="1">
      <c r="A367" s="876" t="s">
        <v>5496</v>
      </c>
      <c r="B367" s="881" t="s">
        <v>5497</v>
      </c>
      <c r="C367" s="29"/>
      <c r="D367" s="24"/>
      <c r="E367" s="24"/>
      <c r="F367" s="24"/>
      <c r="G367" s="24"/>
      <c r="H367" s="25"/>
    </row>
    <row r="368" spans="1:8" ht="10.5" customHeight="1">
      <c r="A368" s="876" t="s">
        <v>5498</v>
      </c>
      <c r="B368" s="881" t="s">
        <v>5499</v>
      </c>
      <c r="C368" s="29"/>
      <c r="D368" s="24"/>
      <c r="E368" s="24"/>
      <c r="F368" s="24"/>
      <c r="G368" s="24"/>
      <c r="H368" s="25"/>
    </row>
    <row r="369" spans="1:8" ht="13.5" customHeight="1">
      <c r="A369" s="876" t="s">
        <v>5500</v>
      </c>
      <c r="B369" s="881" t="s">
        <v>5501</v>
      </c>
      <c r="C369" s="29"/>
      <c r="D369" s="24"/>
      <c r="E369" s="24"/>
      <c r="F369" s="24"/>
      <c r="G369" s="24"/>
      <c r="H369" s="25"/>
    </row>
    <row r="370" spans="1:8" ht="15" customHeight="1">
      <c r="A370" s="876" t="s">
        <v>5502</v>
      </c>
      <c r="B370" s="881" t="s">
        <v>5503</v>
      </c>
      <c r="C370" s="29"/>
      <c r="D370" s="24"/>
      <c r="E370" s="24"/>
      <c r="F370" s="24"/>
      <c r="G370" s="24"/>
      <c r="H370" s="25"/>
    </row>
    <row r="371" spans="1:8" ht="14.25" customHeight="1">
      <c r="A371" s="876" t="s">
        <v>5504</v>
      </c>
      <c r="B371" s="881" t="s">
        <v>5505</v>
      </c>
      <c r="C371" s="29"/>
      <c r="D371" s="24"/>
      <c r="E371" s="24"/>
      <c r="F371" s="24"/>
      <c r="G371" s="24"/>
      <c r="H371" s="25"/>
    </row>
    <row r="372" spans="1:8" ht="15" customHeight="1">
      <c r="A372" s="876" t="s">
        <v>5506</v>
      </c>
      <c r="B372" s="881" t="s">
        <v>5507</v>
      </c>
      <c r="C372" s="29"/>
      <c r="D372" s="24"/>
      <c r="E372" s="24"/>
      <c r="F372" s="24"/>
      <c r="G372" s="24"/>
      <c r="H372" s="25"/>
    </row>
    <row r="373" spans="1:8" ht="11.25" customHeight="1">
      <c r="A373" s="876" t="s">
        <v>7508</v>
      </c>
      <c r="B373" s="873" t="s">
        <v>7509</v>
      </c>
      <c r="C373" s="29"/>
      <c r="D373" s="24"/>
      <c r="E373" s="24"/>
      <c r="F373" s="24"/>
      <c r="G373" s="24"/>
      <c r="H373" s="25"/>
    </row>
    <row r="374" spans="1:8" ht="15" customHeight="1">
      <c r="A374" s="876" t="s">
        <v>7510</v>
      </c>
      <c r="B374" s="881" t="s">
        <v>7511</v>
      </c>
      <c r="C374" s="29"/>
      <c r="D374" s="24"/>
      <c r="E374" s="24"/>
      <c r="F374" s="24"/>
      <c r="G374" s="24"/>
      <c r="H374" s="25"/>
    </row>
    <row r="375" spans="1:8" ht="12.75" customHeight="1">
      <c r="A375" s="876" t="s">
        <v>5508</v>
      </c>
      <c r="B375" s="881" t="s">
        <v>5509</v>
      </c>
      <c r="C375" s="29"/>
      <c r="D375" s="24"/>
      <c r="E375" s="24"/>
      <c r="F375" s="24"/>
      <c r="G375" s="24"/>
      <c r="H375" s="25"/>
    </row>
    <row r="376" spans="1:8" ht="14.25" customHeight="1">
      <c r="A376" s="876" t="s">
        <v>6898</v>
      </c>
      <c r="B376" s="881" t="s">
        <v>6947</v>
      </c>
      <c r="C376" s="29"/>
      <c r="D376" s="24"/>
      <c r="E376" s="24"/>
      <c r="F376" s="24"/>
      <c r="G376" s="24"/>
      <c r="H376" s="25"/>
    </row>
    <row r="377" spans="1:8" ht="12" customHeight="1">
      <c r="A377" s="876" t="s">
        <v>7512</v>
      </c>
      <c r="B377" s="881" t="s">
        <v>7513</v>
      </c>
      <c r="C377" s="29"/>
      <c r="D377" s="24"/>
      <c r="E377" s="24"/>
      <c r="F377" s="24"/>
      <c r="G377" s="24"/>
      <c r="H377" s="25"/>
    </row>
    <row r="378" spans="1:8" ht="15.75" customHeight="1">
      <c r="A378" s="876" t="s">
        <v>7247</v>
      </c>
      <c r="B378" s="881" t="s">
        <v>7248</v>
      </c>
      <c r="C378" s="29"/>
      <c r="D378" s="24"/>
      <c r="E378" s="24"/>
      <c r="F378" s="24"/>
      <c r="G378" s="24"/>
      <c r="H378" s="25"/>
    </row>
    <row r="379" spans="1:8" ht="15.75" customHeight="1">
      <c r="A379" s="876" t="s">
        <v>7514</v>
      </c>
      <c r="B379" s="881" t="s">
        <v>7515</v>
      </c>
      <c r="C379" s="29"/>
      <c r="D379" s="24"/>
      <c r="E379" s="24"/>
      <c r="F379" s="24"/>
      <c r="G379" s="24"/>
      <c r="H379" s="25"/>
    </row>
    <row r="380" spans="1:8" ht="17.25" customHeight="1">
      <c r="A380" s="876" t="s">
        <v>5510</v>
      </c>
      <c r="B380" s="881" t="s">
        <v>5511</v>
      </c>
      <c r="C380" s="29"/>
      <c r="D380" s="24"/>
      <c r="E380" s="24"/>
      <c r="F380" s="24"/>
      <c r="G380" s="24"/>
      <c r="H380" s="25"/>
    </row>
    <row r="381" spans="1:8" ht="16.5" customHeight="1">
      <c r="A381" s="876" t="s">
        <v>7249</v>
      </c>
      <c r="B381" s="873" t="s">
        <v>7250</v>
      </c>
      <c r="C381" s="29"/>
      <c r="D381" s="24"/>
      <c r="E381" s="24"/>
      <c r="F381" s="24"/>
      <c r="G381" s="24"/>
      <c r="H381" s="25"/>
    </row>
    <row r="382" spans="1:8" ht="16.5" customHeight="1" thickBot="1">
      <c r="A382" s="876" t="s">
        <v>6899</v>
      </c>
      <c r="B382" s="873" t="s">
        <v>6948</v>
      </c>
      <c r="C382" s="29"/>
      <c r="D382" s="32"/>
      <c r="E382" s="32"/>
      <c r="F382" s="32"/>
      <c r="G382" s="32"/>
      <c r="H382" s="33"/>
    </row>
    <row r="383" spans="1:8" ht="16.5" customHeight="1" thickTop="1">
      <c r="A383" s="876" t="s">
        <v>5512</v>
      </c>
      <c r="B383" s="881" t="s">
        <v>5513</v>
      </c>
      <c r="C383" s="29"/>
      <c r="D383" s="34"/>
      <c r="E383" s="34"/>
      <c r="F383" s="34"/>
      <c r="G383" s="34"/>
      <c r="H383" s="35"/>
    </row>
    <row r="384" spans="1:8" ht="14.25" customHeight="1">
      <c r="A384" s="876" t="s">
        <v>5514</v>
      </c>
      <c r="B384" s="881" t="s">
        <v>5515</v>
      </c>
      <c r="C384" s="29"/>
      <c r="D384" s="24"/>
      <c r="E384" s="24"/>
      <c r="F384" s="24"/>
      <c r="G384" s="24"/>
      <c r="H384" s="25"/>
    </row>
    <row r="385" spans="1:8" ht="13.5" customHeight="1">
      <c r="A385" s="876" t="s">
        <v>5516</v>
      </c>
      <c r="B385" s="881" t="s">
        <v>5517</v>
      </c>
      <c r="C385" s="29"/>
      <c r="D385" s="24"/>
      <c r="E385" s="24"/>
      <c r="F385" s="24"/>
      <c r="G385" s="24"/>
      <c r="H385" s="25"/>
    </row>
    <row r="386" spans="1:8" ht="12.75" customHeight="1">
      <c r="A386" s="876" t="s">
        <v>5518</v>
      </c>
      <c r="B386" s="881" t="s">
        <v>5519</v>
      </c>
      <c r="C386" s="29"/>
      <c r="D386" s="24"/>
      <c r="E386" s="24"/>
      <c r="F386" s="24"/>
      <c r="G386" s="24"/>
      <c r="H386" s="25"/>
    </row>
    <row r="387" spans="1:8" ht="25.5" customHeight="1">
      <c r="A387" s="876" t="s">
        <v>7251</v>
      </c>
      <c r="B387" s="881" t="s">
        <v>7252</v>
      </c>
      <c r="C387" s="29"/>
      <c r="D387" s="24"/>
      <c r="E387" s="24"/>
      <c r="F387" s="24"/>
      <c r="G387" s="24"/>
      <c r="H387" s="25"/>
    </row>
    <row r="388" spans="1:8" ht="15.75" customHeight="1">
      <c r="A388" s="876" t="s">
        <v>5520</v>
      </c>
      <c r="B388" s="881" t="s">
        <v>5521</v>
      </c>
      <c r="C388" s="29"/>
      <c r="D388" s="24"/>
      <c r="E388" s="24"/>
      <c r="F388" s="24"/>
      <c r="G388" s="24"/>
      <c r="H388" s="25"/>
    </row>
    <row r="389" spans="1:8" ht="15.75" customHeight="1">
      <c r="A389" s="876" t="s">
        <v>5522</v>
      </c>
      <c r="B389" s="881" t="s">
        <v>5523</v>
      </c>
      <c r="C389" s="29"/>
      <c r="D389" s="24"/>
      <c r="E389" s="24"/>
      <c r="F389" s="24"/>
      <c r="G389" s="24"/>
      <c r="H389" s="25"/>
    </row>
    <row r="390" spans="1:8" ht="12.75" customHeight="1">
      <c r="A390" s="876" t="s">
        <v>5524</v>
      </c>
      <c r="B390" s="881" t="s">
        <v>5525</v>
      </c>
      <c r="C390" s="29"/>
      <c r="D390" s="24"/>
      <c r="E390" s="24"/>
      <c r="F390" s="24"/>
      <c r="G390" s="24"/>
      <c r="H390" s="25"/>
    </row>
    <row r="391" spans="1:8" ht="16.5" customHeight="1">
      <c r="A391" s="876" t="s">
        <v>5526</v>
      </c>
      <c r="B391" s="873" t="s">
        <v>5527</v>
      </c>
      <c r="C391" s="29"/>
      <c r="D391" s="24"/>
      <c r="E391" s="24"/>
      <c r="F391" s="24"/>
      <c r="G391" s="24"/>
      <c r="H391" s="25"/>
    </row>
    <row r="392" spans="1:8" ht="13.5" customHeight="1">
      <c r="A392" s="876" t="s">
        <v>7253</v>
      </c>
      <c r="B392" s="881" t="s">
        <v>7254</v>
      </c>
      <c r="C392" s="29"/>
      <c r="D392" s="24"/>
      <c r="E392" s="24"/>
      <c r="F392" s="24"/>
      <c r="G392" s="24"/>
      <c r="H392" s="25"/>
    </row>
    <row r="393" spans="1:8" ht="15.75" customHeight="1">
      <c r="A393" s="876" t="s">
        <v>5528</v>
      </c>
      <c r="B393" s="881" t="s">
        <v>5529</v>
      </c>
      <c r="C393" s="29"/>
      <c r="D393" s="24"/>
      <c r="E393" s="24"/>
      <c r="F393" s="24"/>
      <c r="G393" s="24"/>
      <c r="H393" s="25"/>
    </row>
    <row r="394" spans="1:8" ht="12" customHeight="1">
      <c r="A394" s="876" t="s">
        <v>5530</v>
      </c>
      <c r="B394" s="881" t="s">
        <v>5531</v>
      </c>
      <c r="C394" s="29"/>
      <c r="D394" s="24"/>
      <c r="E394" s="24"/>
      <c r="F394" s="24"/>
      <c r="G394" s="24"/>
      <c r="H394" s="25"/>
    </row>
    <row r="395" spans="1:8" ht="25.5" customHeight="1">
      <c r="A395" s="876" t="s">
        <v>5532</v>
      </c>
      <c r="B395" s="881" t="s">
        <v>5533</v>
      </c>
      <c r="C395" s="29"/>
      <c r="D395" s="24"/>
      <c r="E395" s="24"/>
      <c r="F395" s="24"/>
      <c r="G395" s="24"/>
      <c r="H395" s="25"/>
    </row>
    <row r="396" spans="1:8" ht="15" customHeight="1">
      <c r="A396" s="876" t="s">
        <v>5534</v>
      </c>
      <c r="B396" s="881" t="s">
        <v>5535</v>
      </c>
      <c r="C396" s="29"/>
      <c r="D396" s="24"/>
      <c r="E396" s="24"/>
      <c r="F396" s="24"/>
      <c r="G396" s="24"/>
      <c r="H396" s="25"/>
    </row>
    <row r="397" spans="1:8" ht="14.25" customHeight="1">
      <c r="A397" s="876" t="s">
        <v>7255</v>
      </c>
      <c r="B397" s="881" t="s">
        <v>7256</v>
      </c>
      <c r="C397" s="29"/>
      <c r="D397" s="24"/>
      <c r="E397" s="24"/>
      <c r="F397" s="24"/>
      <c r="G397" s="24"/>
      <c r="H397" s="25"/>
    </row>
    <row r="398" spans="1:8" ht="15.75" customHeight="1">
      <c r="A398" s="1142" t="s">
        <v>5536</v>
      </c>
      <c r="B398" s="1143" t="s">
        <v>5537</v>
      </c>
      <c r="C398" s="29"/>
      <c r="D398" s="24"/>
      <c r="E398" s="24"/>
      <c r="F398" s="24"/>
      <c r="G398" s="24"/>
      <c r="H398" s="25"/>
    </row>
    <row r="399" spans="1:8" ht="13.5" customHeight="1">
      <c r="A399" s="1144" t="s">
        <v>7516</v>
      </c>
      <c r="B399" s="1145" t="s">
        <v>7517</v>
      </c>
      <c r="C399" s="29"/>
      <c r="D399" s="24"/>
      <c r="E399" s="24"/>
      <c r="F399" s="24"/>
      <c r="G399" s="24"/>
      <c r="H399" s="25"/>
    </row>
    <row r="400" spans="1:8" ht="15" customHeight="1">
      <c r="A400" s="876" t="s">
        <v>5538</v>
      </c>
      <c r="B400" s="873" t="s">
        <v>5539</v>
      </c>
      <c r="C400" s="29"/>
      <c r="D400" s="24"/>
      <c r="E400" s="24"/>
      <c r="F400" s="24"/>
      <c r="G400" s="24"/>
      <c r="H400" s="25"/>
    </row>
    <row r="401" spans="1:8" ht="15.75" customHeight="1">
      <c r="A401" s="876" t="s">
        <v>5540</v>
      </c>
      <c r="B401" s="881" t="s">
        <v>5541</v>
      </c>
      <c r="C401" s="29"/>
      <c r="D401" s="24"/>
      <c r="E401" s="24"/>
      <c r="F401" s="24"/>
      <c r="G401" s="24"/>
      <c r="H401" s="25"/>
    </row>
    <row r="402" spans="1:8" ht="14.25" customHeight="1">
      <c r="A402" s="876" t="s">
        <v>7518</v>
      </c>
      <c r="B402" s="873" t="s">
        <v>7519</v>
      </c>
      <c r="C402" s="29"/>
      <c r="D402" s="24"/>
      <c r="E402" s="24"/>
      <c r="F402" s="24"/>
      <c r="G402" s="24"/>
      <c r="H402" s="25"/>
    </row>
    <row r="403" spans="1:8" ht="15" customHeight="1">
      <c r="A403" s="876" t="s">
        <v>6900</v>
      </c>
      <c r="B403" s="873" t="s">
        <v>6949</v>
      </c>
      <c r="C403" s="29"/>
      <c r="D403" s="24"/>
      <c r="E403" s="24"/>
      <c r="F403" s="24"/>
      <c r="G403" s="24"/>
      <c r="H403" s="25"/>
    </row>
    <row r="404" spans="1:8" ht="16.5" customHeight="1">
      <c r="A404" s="876" t="s">
        <v>5542</v>
      </c>
      <c r="B404" s="881" t="s">
        <v>5543</v>
      </c>
      <c r="C404" s="29"/>
      <c r="D404" s="24"/>
      <c r="E404" s="24"/>
      <c r="F404" s="24"/>
      <c r="G404" s="24"/>
      <c r="H404" s="25"/>
    </row>
    <row r="405" spans="1:8" ht="15" customHeight="1">
      <c r="A405" s="876" t="s">
        <v>7257</v>
      </c>
      <c r="B405" s="881" t="s">
        <v>7258</v>
      </c>
      <c r="C405" s="29"/>
      <c r="D405" s="24"/>
      <c r="E405" s="24"/>
      <c r="F405" s="24"/>
      <c r="G405" s="24"/>
      <c r="H405" s="25"/>
    </row>
    <row r="406" spans="1:8" ht="13.5" customHeight="1">
      <c r="A406" s="876" t="s">
        <v>6901</v>
      </c>
      <c r="B406" s="881" t="s">
        <v>6950</v>
      </c>
      <c r="C406" s="29"/>
      <c r="D406" s="24"/>
      <c r="E406" s="24"/>
      <c r="F406" s="24"/>
      <c r="G406" s="24"/>
      <c r="H406" s="25"/>
    </row>
    <row r="407" spans="1:8" ht="15" customHeight="1">
      <c r="A407" s="876" t="s">
        <v>7520</v>
      </c>
      <c r="B407" s="881" t="s">
        <v>7521</v>
      </c>
      <c r="C407" s="29"/>
      <c r="D407" s="24"/>
      <c r="E407" s="24"/>
      <c r="F407" s="24"/>
      <c r="G407" s="24"/>
      <c r="H407" s="25"/>
    </row>
    <row r="408" spans="1:8" ht="16.5" customHeight="1">
      <c r="A408" s="876" t="s">
        <v>5544</v>
      </c>
      <c r="B408" s="881" t="s">
        <v>5545</v>
      </c>
      <c r="C408" s="29"/>
      <c r="D408" s="24"/>
      <c r="E408" s="24"/>
      <c r="F408" s="24"/>
      <c r="G408" s="24"/>
      <c r="H408" s="25"/>
    </row>
    <row r="409" spans="1:8" ht="14.25" customHeight="1" thickBot="1">
      <c r="A409" s="876" t="s">
        <v>5546</v>
      </c>
      <c r="B409" s="881" t="s">
        <v>5547</v>
      </c>
      <c r="C409" s="29"/>
      <c r="D409" s="32"/>
      <c r="E409" s="32"/>
      <c r="F409" s="32"/>
      <c r="G409" s="32"/>
      <c r="H409" s="33"/>
    </row>
    <row r="410" spans="1:8" ht="12" customHeight="1" thickTop="1">
      <c r="A410" s="876" t="s">
        <v>7259</v>
      </c>
      <c r="B410" s="881" t="s">
        <v>7260</v>
      </c>
      <c r="C410" s="29"/>
      <c r="D410" s="34"/>
      <c r="E410" s="34"/>
      <c r="F410" s="34"/>
      <c r="G410" s="34"/>
      <c r="H410" s="35"/>
    </row>
    <row r="411" spans="1:8" ht="15" customHeight="1">
      <c r="A411" s="876" t="s">
        <v>5548</v>
      </c>
      <c r="B411" s="881" t="s">
        <v>5549</v>
      </c>
      <c r="C411" s="29"/>
      <c r="D411" s="24"/>
      <c r="E411" s="24"/>
      <c r="F411" s="24"/>
      <c r="G411" s="24"/>
      <c r="H411" s="25"/>
    </row>
    <row r="412" spans="1:8" ht="15" customHeight="1">
      <c r="A412" s="876" t="s">
        <v>5550</v>
      </c>
      <c r="B412" s="881" t="s">
        <v>5551</v>
      </c>
      <c r="C412" s="29"/>
      <c r="D412" s="24"/>
      <c r="E412" s="24"/>
      <c r="F412" s="24"/>
      <c r="G412" s="24"/>
      <c r="H412" s="25"/>
    </row>
    <row r="413" spans="1:8" ht="12.75" customHeight="1">
      <c r="A413" s="876" t="s">
        <v>7261</v>
      </c>
      <c r="B413" s="881" t="s">
        <v>7262</v>
      </c>
      <c r="C413" s="29"/>
      <c r="D413" s="24"/>
      <c r="E413" s="24"/>
      <c r="F413" s="24"/>
      <c r="G413" s="24"/>
      <c r="H413" s="25"/>
    </row>
    <row r="414" spans="1:8" ht="25.5" customHeight="1">
      <c r="A414" s="876" t="s">
        <v>7730</v>
      </c>
      <c r="B414" s="881" t="s">
        <v>7731</v>
      </c>
      <c r="C414" s="29"/>
      <c r="D414" s="24"/>
      <c r="E414" s="24"/>
      <c r="F414" s="24"/>
      <c r="G414" s="24"/>
      <c r="H414" s="25"/>
    </row>
    <row r="415" spans="1:8" ht="15" customHeight="1">
      <c r="A415" s="876" t="s">
        <v>5552</v>
      </c>
      <c r="B415" s="881" t="s">
        <v>5553</v>
      </c>
      <c r="C415" s="29"/>
      <c r="D415" s="24"/>
      <c r="E415" s="24"/>
      <c r="F415" s="24"/>
      <c r="G415" s="24"/>
      <c r="H415" s="25"/>
    </row>
    <row r="416" spans="1:8" ht="18" customHeight="1">
      <c r="A416" s="876" t="s">
        <v>5554</v>
      </c>
      <c r="B416" s="881" t="s">
        <v>5555</v>
      </c>
      <c r="C416" s="29"/>
      <c r="D416" s="24"/>
      <c r="E416" s="24"/>
      <c r="F416" s="24"/>
      <c r="G416" s="24"/>
      <c r="H416" s="25"/>
    </row>
    <row r="417" spans="1:8" ht="12" customHeight="1">
      <c r="A417" s="876" t="s">
        <v>5556</v>
      </c>
      <c r="B417" s="881" t="s">
        <v>5557</v>
      </c>
      <c r="C417" s="29"/>
      <c r="D417" s="24"/>
      <c r="E417" s="24"/>
      <c r="F417" s="24"/>
      <c r="G417" s="24"/>
      <c r="H417" s="25"/>
    </row>
    <row r="418" spans="1:8" ht="14.25" customHeight="1">
      <c r="A418" s="876" t="s">
        <v>5558</v>
      </c>
      <c r="B418" s="881" t="s">
        <v>5559</v>
      </c>
      <c r="C418" s="29"/>
      <c r="D418" s="24"/>
      <c r="E418" s="24"/>
      <c r="F418" s="24"/>
      <c r="G418" s="24"/>
      <c r="H418" s="25"/>
    </row>
    <row r="419" spans="1:8" ht="17.25" customHeight="1">
      <c r="A419" s="876" t="s">
        <v>5560</v>
      </c>
      <c r="B419" s="881" t="s">
        <v>5561</v>
      </c>
      <c r="C419" s="29"/>
      <c r="D419" s="24"/>
      <c r="E419" s="24"/>
      <c r="F419" s="24"/>
      <c r="G419" s="24"/>
      <c r="H419" s="25"/>
    </row>
    <row r="420" spans="1:8" ht="13.5" customHeight="1">
      <c r="A420" s="876" t="s">
        <v>5562</v>
      </c>
      <c r="B420" s="881" t="s">
        <v>5563</v>
      </c>
      <c r="C420" s="29"/>
      <c r="D420" s="24"/>
      <c r="E420" s="24"/>
      <c r="F420" s="24"/>
      <c r="G420" s="24"/>
      <c r="H420" s="25"/>
    </row>
    <row r="421" spans="1:8" ht="15.75" customHeight="1">
      <c r="A421" s="876" t="s">
        <v>5564</v>
      </c>
      <c r="B421" s="873" t="s">
        <v>5565</v>
      </c>
      <c r="C421" s="29"/>
      <c r="D421" s="24"/>
      <c r="E421" s="24"/>
      <c r="F421" s="24"/>
      <c r="G421" s="24"/>
      <c r="H421" s="25"/>
    </row>
    <row r="422" spans="1:8" ht="15.75" customHeight="1">
      <c r="A422" s="876" t="s">
        <v>5566</v>
      </c>
      <c r="B422" s="873" t="s">
        <v>5567</v>
      </c>
      <c r="C422" s="29"/>
      <c r="D422" s="24"/>
      <c r="E422" s="24"/>
      <c r="F422" s="24"/>
      <c r="G422" s="24"/>
      <c r="H422" s="25"/>
    </row>
    <row r="423" spans="1:8" ht="25.5" customHeight="1">
      <c r="A423" s="876" t="s">
        <v>5568</v>
      </c>
      <c r="B423" s="881" t="s">
        <v>5569</v>
      </c>
      <c r="C423" s="29"/>
      <c r="D423" s="24"/>
      <c r="E423" s="24"/>
      <c r="F423" s="24"/>
      <c r="G423" s="24"/>
      <c r="H423" s="25"/>
    </row>
    <row r="424" spans="1:8" ht="16.5" customHeight="1">
      <c r="A424" s="876" t="s">
        <v>7732</v>
      </c>
      <c r="B424" s="873" t="s">
        <v>7733</v>
      </c>
      <c r="C424" s="29"/>
      <c r="D424" s="24"/>
      <c r="E424" s="24"/>
      <c r="F424" s="24"/>
      <c r="G424" s="24"/>
      <c r="H424" s="25"/>
    </row>
    <row r="425" spans="1:8" ht="17.25" customHeight="1">
      <c r="A425" s="876" t="s">
        <v>5570</v>
      </c>
      <c r="B425" s="881" t="s">
        <v>5571</v>
      </c>
      <c r="C425" s="29"/>
      <c r="D425" s="24"/>
      <c r="E425" s="24"/>
      <c r="F425" s="24"/>
      <c r="G425" s="24"/>
      <c r="H425" s="25"/>
    </row>
    <row r="426" spans="1:8" ht="18" customHeight="1">
      <c r="A426" s="876" t="s">
        <v>5572</v>
      </c>
      <c r="B426" s="881" t="s">
        <v>5573</v>
      </c>
      <c r="C426" s="29"/>
      <c r="D426" s="24"/>
      <c r="E426" s="24"/>
      <c r="F426" s="24"/>
      <c r="G426" s="24"/>
      <c r="H426" s="25"/>
    </row>
    <row r="427" spans="1:8" ht="15.75" customHeight="1">
      <c r="A427" s="876" t="s">
        <v>6902</v>
      </c>
      <c r="B427" s="881" t="s">
        <v>6951</v>
      </c>
      <c r="C427" s="29"/>
      <c r="D427" s="24"/>
      <c r="E427" s="24"/>
      <c r="F427" s="24"/>
      <c r="G427" s="24"/>
      <c r="H427" s="25"/>
    </row>
    <row r="428" spans="1:8" ht="17.25" customHeight="1">
      <c r="A428" s="876" t="s">
        <v>5574</v>
      </c>
      <c r="B428" s="881" t="s">
        <v>5575</v>
      </c>
      <c r="C428" s="29"/>
      <c r="D428" s="24"/>
      <c r="E428" s="24"/>
      <c r="F428" s="24"/>
      <c r="G428" s="24"/>
      <c r="H428" s="25"/>
    </row>
    <row r="429" spans="1:8" ht="16.5" customHeight="1">
      <c r="A429" s="876" t="s">
        <v>5576</v>
      </c>
      <c r="B429" s="881" t="s">
        <v>5577</v>
      </c>
      <c r="C429" s="29"/>
      <c r="D429" s="24"/>
      <c r="E429" s="24"/>
      <c r="F429" s="24"/>
      <c r="G429" s="24"/>
      <c r="H429" s="25"/>
    </row>
    <row r="430" spans="1:8" ht="17.25" customHeight="1">
      <c r="A430" s="876" t="s">
        <v>5578</v>
      </c>
      <c r="B430" s="873" t="s">
        <v>5579</v>
      </c>
      <c r="C430" s="29"/>
      <c r="D430" s="24"/>
      <c r="E430" s="24"/>
      <c r="F430" s="24"/>
      <c r="G430" s="24"/>
      <c r="H430" s="25"/>
    </row>
    <row r="431" spans="1:8" ht="13.5" customHeight="1">
      <c r="A431" s="876" t="s">
        <v>5580</v>
      </c>
      <c r="B431" s="873" t="s">
        <v>5581</v>
      </c>
      <c r="C431" s="29"/>
      <c r="D431" s="24"/>
      <c r="E431" s="24"/>
      <c r="F431" s="24"/>
      <c r="G431" s="24"/>
      <c r="H431" s="25"/>
    </row>
    <row r="432" spans="1:8" ht="24.75" customHeight="1">
      <c r="A432" s="876" t="s">
        <v>5582</v>
      </c>
      <c r="B432" s="881" t="s">
        <v>5583</v>
      </c>
      <c r="C432" s="29"/>
      <c r="D432" s="24"/>
      <c r="E432" s="24"/>
      <c r="F432" s="24"/>
      <c r="G432" s="24"/>
      <c r="H432" s="25"/>
    </row>
    <row r="433" spans="1:8" ht="16.5" customHeight="1">
      <c r="A433" s="876" t="s">
        <v>5584</v>
      </c>
      <c r="B433" s="881" t="s">
        <v>5585</v>
      </c>
      <c r="C433" s="29"/>
      <c r="D433" s="24"/>
      <c r="E433" s="24"/>
      <c r="F433" s="24"/>
      <c r="G433" s="24"/>
      <c r="H433" s="25"/>
    </row>
    <row r="434" spans="1:8" ht="25.5" customHeight="1">
      <c r="A434" s="876" t="s">
        <v>5586</v>
      </c>
      <c r="B434" s="881" t="s">
        <v>5587</v>
      </c>
      <c r="C434" s="29"/>
      <c r="D434" s="24"/>
      <c r="E434" s="24"/>
      <c r="F434" s="24"/>
      <c r="G434" s="24"/>
      <c r="H434" s="25"/>
    </row>
    <row r="435" spans="1:8" ht="16.5" customHeight="1">
      <c r="A435" s="876" t="s">
        <v>5588</v>
      </c>
      <c r="B435" s="881" t="s">
        <v>5589</v>
      </c>
      <c r="C435" s="29"/>
      <c r="D435" s="24"/>
      <c r="E435" s="24"/>
      <c r="F435" s="24"/>
      <c r="G435" s="24"/>
      <c r="H435" s="25"/>
    </row>
    <row r="436" spans="1:8" ht="25.5" customHeight="1" thickBot="1">
      <c r="A436" s="876" t="s">
        <v>5590</v>
      </c>
      <c r="B436" s="881" t="s">
        <v>5591</v>
      </c>
      <c r="C436" s="29"/>
      <c r="D436" s="32"/>
      <c r="E436" s="32"/>
      <c r="F436" s="32"/>
      <c r="G436" s="32"/>
      <c r="H436" s="33"/>
    </row>
    <row r="437" spans="1:8" ht="17.25" customHeight="1" thickTop="1">
      <c r="A437" s="876" t="s">
        <v>5592</v>
      </c>
      <c r="B437" s="881" t="s">
        <v>5593</v>
      </c>
      <c r="C437" s="29"/>
      <c r="D437" s="34"/>
      <c r="E437" s="34"/>
      <c r="F437" s="34"/>
      <c r="G437" s="34"/>
      <c r="H437" s="35"/>
    </row>
    <row r="438" spans="1:8" ht="14.25" customHeight="1">
      <c r="A438" s="1142" t="s">
        <v>5594</v>
      </c>
      <c r="B438" s="1143" t="s">
        <v>5595</v>
      </c>
      <c r="C438" s="29"/>
      <c r="D438" s="24"/>
      <c r="E438" s="24"/>
      <c r="F438" s="24"/>
      <c r="G438" s="24"/>
      <c r="H438" s="25"/>
    </row>
    <row r="439" spans="1:8" ht="17.25" customHeight="1">
      <c r="A439" s="1144" t="s">
        <v>5596</v>
      </c>
      <c r="B439" s="1145" t="s">
        <v>5597</v>
      </c>
      <c r="C439" s="29"/>
      <c r="D439" s="24"/>
      <c r="E439" s="24"/>
      <c r="F439" s="24"/>
      <c r="G439" s="24"/>
      <c r="H439" s="25"/>
    </row>
    <row r="440" spans="1:8" ht="17.25" customHeight="1">
      <c r="A440" s="876" t="s">
        <v>5598</v>
      </c>
      <c r="B440" s="873" t="s">
        <v>5599</v>
      </c>
      <c r="C440" s="29"/>
      <c r="D440" s="24"/>
      <c r="E440" s="24"/>
      <c r="F440" s="24"/>
      <c r="G440" s="24"/>
      <c r="H440" s="25"/>
    </row>
    <row r="441" spans="1:8" ht="18" customHeight="1">
      <c r="A441" s="876" t="s">
        <v>5600</v>
      </c>
      <c r="B441" s="873" t="s">
        <v>5601</v>
      </c>
      <c r="C441" s="29"/>
      <c r="D441" s="24"/>
      <c r="E441" s="24"/>
      <c r="F441" s="24"/>
      <c r="G441" s="24"/>
      <c r="H441" s="25"/>
    </row>
    <row r="442" spans="1:8" ht="17.25" customHeight="1">
      <c r="A442" s="876" t="s">
        <v>5602</v>
      </c>
      <c r="B442" s="881" t="s">
        <v>5603</v>
      </c>
      <c r="C442" s="29"/>
      <c r="D442" s="24"/>
      <c r="E442" s="24"/>
      <c r="F442" s="24"/>
      <c r="G442" s="24"/>
      <c r="H442" s="25"/>
    </row>
    <row r="443" spans="1:8" ht="15" customHeight="1">
      <c r="A443" s="876" t="s">
        <v>5604</v>
      </c>
      <c r="B443" s="873" t="s">
        <v>5605</v>
      </c>
      <c r="C443" s="29"/>
      <c r="D443" s="24"/>
      <c r="E443" s="24"/>
      <c r="F443" s="24"/>
      <c r="G443" s="24"/>
      <c r="H443" s="25"/>
    </row>
    <row r="444" spans="1:8" ht="15.75" customHeight="1">
      <c r="A444" s="876" t="s">
        <v>7734</v>
      </c>
      <c r="B444" s="873" t="s">
        <v>7735</v>
      </c>
      <c r="C444" s="29"/>
      <c r="D444" s="24"/>
      <c r="E444" s="24"/>
      <c r="F444" s="24"/>
      <c r="G444" s="24"/>
      <c r="H444" s="25"/>
    </row>
    <row r="445" spans="1:8" ht="16.5" customHeight="1">
      <c r="A445" s="876" t="s">
        <v>7522</v>
      </c>
      <c r="B445" s="873" t="s">
        <v>7523</v>
      </c>
      <c r="C445" s="29"/>
      <c r="D445" s="24"/>
      <c r="E445" s="24"/>
      <c r="F445" s="24"/>
      <c r="G445" s="24"/>
      <c r="H445" s="25"/>
    </row>
    <row r="446" spans="1:8" ht="15.75" customHeight="1">
      <c r="A446" s="876" t="s">
        <v>7524</v>
      </c>
      <c r="B446" s="873" t="s">
        <v>7525</v>
      </c>
      <c r="C446" s="29"/>
      <c r="D446" s="24"/>
      <c r="E446" s="24"/>
      <c r="F446" s="24"/>
      <c r="G446" s="24"/>
      <c r="H446" s="25"/>
    </row>
    <row r="447" spans="1:8" ht="15.75" customHeight="1">
      <c r="A447" s="876" t="s">
        <v>7263</v>
      </c>
      <c r="B447" s="873" t="s">
        <v>7264</v>
      </c>
      <c r="C447" s="29"/>
      <c r="D447" s="24"/>
      <c r="E447" s="24"/>
      <c r="F447" s="24"/>
      <c r="G447" s="24"/>
      <c r="H447" s="25"/>
    </row>
    <row r="448" spans="1:8" ht="16.5" customHeight="1">
      <c r="A448" s="876" t="s">
        <v>5606</v>
      </c>
      <c r="B448" s="881" t="s">
        <v>5607</v>
      </c>
      <c r="C448" s="29"/>
      <c r="D448" s="24"/>
      <c r="E448" s="24"/>
      <c r="F448" s="24"/>
      <c r="G448" s="24"/>
      <c r="H448" s="25"/>
    </row>
    <row r="449" spans="1:8" ht="25.5" customHeight="1">
      <c r="A449" s="876" t="s">
        <v>5608</v>
      </c>
      <c r="B449" s="881" t="s">
        <v>5609</v>
      </c>
      <c r="C449" s="29"/>
      <c r="D449" s="24"/>
      <c r="E449" s="24"/>
      <c r="F449" s="24"/>
      <c r="G449" s="24"/>
      <c r="H449" s="25"/>
    </row>
    <row r="450" spans="1:8" ht="17.25" customHeight="1">
      <c r="A450" s="876" t="s">
        <v>5610</v>
      </c>
      <c r="B450" s="881" t="s">
        <v>5611</v>
      </c>
      <c r="C450" s="29"/>
      <c r="D450" s="24"/>
      <c r="E450" s="24"/>
      <c r="F450" s="24"/>
      <c r="G450" s="24"/>
      <c r="H450" s="25"/>
    </row>
    <row r="451" spans="1:8" ht="17.25" customHeight="1">
      <c r="A451" s="876" t="s">
        <v>5612</v>
      </c>
      <c r="B451" s="881" t="s">
        <v>5613</v>
      </c>
      <c r="C451" s="29"/>
      <c r="D451" s="24"/>
      <c r="E451" s="24"/>
      <c r="F451" s="24"/>
      <c r="G451" s="24"/>
      <c r="H451" s="25"/>
    </row>
    <row r="452" spans="1:8" ht="18.75" customHeight="1">
      <c r="A452" s="876" t="s">
        <v>5614</v>
      </c>
      <c r="B452" s="881" t="s">
        <v>5615</v>
      </c>
      <c r="C452" s="29"/>
      <c r="D452" s="24"/>
      <c r="E452" s="24"/>
      <c r="F452" s="24"/>
      <c r="G452" s="24"/>
      <c r="H452" s="25"/>
    </row>
    <row r="453" spans="1:8" ht="17.25" customHeight="1">
      <c r="A453" s="876" t="s">
        <v>7265</v>
      </c>
      <c r="B453" s="881" t="s">
        <v>7266</v>
      </c>
      <c r="C453" s="29"/>
      <c r="D453" s="24"/>
      <c r="E453" s="24"/>
      <c r="F453" s="24"/>
      <c r="G453" s="24"/>
      <c r="H453" s="25"/>
    </row>
    <row r="454" spans="1:8" ht="15.75" customHeight="1">
      <c r="A454" s="876" t="s">
        <v>5616</v>
      </c>
      <c r="B454" s="881" t="s">
        <v>5617</v>
      </c>
      <c r="C454" s="29"/>
      <c r="D454" s="24"/>
      <c r="E454" s="24"/>
      <c r="F454" s="24"/>
      <c r="G454" s="24"/>
      <c r="H454" s="25"/>
    </row>
    <row r="455" spans="1:8" ht="15.75" customHeight="1">
      <c r="A455" s="876" t="s">
        <v>7267</v>
      </c>
      <c r="B455" s="881" t="s">
        <v>7268</v>
      </c>
      <c r="C455" s="29"/>
      <c r="D455" s="24"/>
      <c r="E455" s="24"/>
      <c r="F455" s="24"/>
      <c r="G455" s="24"/>
      <c r="H455" s="25"/>
    </row>
    <row r="456" spans="1:8" ht="17.25" customHeight="1">
      <c r="A456" s="876" t="s">
        <v>5618</v>
      </c>
      <c r="B456" s="881" t="s">
        <v>5619</v>
      </c>
      <c r="C456" s="29"/>
      <c r="D456" s="24"/>
      <c r="E456" s="24"/>
      <c r="F456" s="24"/>
      <c r="G456" s="24"/>
      <c r="H456" s="25"/>
    </row>
    <row r="457" spans="1:8" ht="17.25" customHeight="1">
      <c r="A457" s="876" t="s">
        <v>5620</v>
      </c>
      <c r="B457" s="881" t="s">
        <v>5621</v>
      </c>
      <c r="C457" s="29"/>
      <c r="D457" s="24"/>
      <c r="E457" s="24"/>
      <c r="F457" s="24"/>
      <c r="G457" s="24"/>
      <c r="H457" s="25"/>
    </row>
    <row r="458" spans="1:8" ht="25.5" customHeight="1">
      <c r="A458" s="876" t="s">
        <v>5622</v>
      </c>
      <c r="B458" s="881" t="s">
        <v>5623</v>
      </c>
      <c r="C458" s="29"/>
      <c r="D458" s="24"/>
      <c r="E458" s="24"/>
      <c r="F458" s="24"/>
      <c r="G458" s="24"/>
      <c r="H458" s="25"/>
    </row>
    <row r="459" spans="1:8" ht="17.25" customHeight="1">
      <c r="A459" s="876" t="s">
        <v>5624</v>
      </c>
      <c r="B459" s="881" t="s">
        <v>5625</v>
      </c>
      <c r="C459" s="29"/>
      <c r="D459" s="24"/>
      <c r="E459" s="24"/>
      <c r="F459" s="24"/>
      <c r="G459" s="24"/>
      <c r="H459" s="25"/>
    </row>
    <row r="460" spans="1:8" ht="19.5" customHeight="1">
      <c r="A460" s="876" t="s">
        <v>5626</v>
      </c>
      <c r="B460" s="881" t="s">
        <v>5627</v>
      </c>
      <c r="C460" s="29"/>
      <c r="D460" s="24"/>
      <c r="E460" s="24"/>
      <c r="F460" s="24"/>
      <c r="G460" s="24"/>
      <c r="H460" s="25"/>
    </row>
    <row r="461" spans="1:8" ht="16.5" customHeight="1">
      <c r="A461" s="876" t="s">
        <v>5628</v>
      </c>
      <c r="B461" s="881" t="s">
        <v>5629</v>
      </c>
      <c r="C461" s="29"/>
      <c r="D461" s="24"/>
      <c r="E461" s="24"/>
      <c r="F461" s="24"/>
      <c r="G461" s="24"/>
      <c r="H461" s="25"/>
    </row>
    <row r="462" spans="1:8" ht="24.75" customHeight="1">
      <c r="A462" s="876" t="s">
        <v>5630</v>
      </c>
      <c r="B462" s="873" t="s">
        <v>5631</v>
      </c>
      <c r="C462" s="29"/>
      <c r="D462" s="24"/>
      <c r="E462" s="24"/>
      <c r="F462" s="24"/>
      <c r="G462" s="24"/>
      <c r="H462" s="25"/>
    </row>
    <row r="463" spans="1:8" ht="25.5" customHeight="1" thickBot="1">
      <c r="A463" s="876" t="s">
        <v>7526</v>
      </c>
      <c r="B463" s="881" t="s">
        <v>7527</v>
      </c>
      <c r="C463" s="29"/>
      <c r="D463" s="32"/>
      <c r="E463" s="32"/>
      <c r="F463" s="32"/>
      <c r="G463" s="32"/>
      <c r="H463" s="33"/>
    </row>
    <row r="464" spans="1:8" ht="12.75" customHeight="1" thickTop="1">
      <c r="A464" s="876" t="s">
        <v>7736</v>
      </c>
      <c r="B464" s="881" t="s">
        <v>7737</v>
      </c>
      <c r="C464" s="29"/>
      <c r="D464" s="34"/>
      <c r="E464" s="34"/>
      <c r="F464" s="34"/>
      <c r="G464" s="34"/>
      <c r="H464" s="35"/>
    </row>
    <row r="465" spans="1:8" ht="25.5" customHeight="1">
      <c r="A465" s="876" t="s">
        <v>7269</v>
      </c>
      <c r="B465" s="881" t="s">
        <v>7270</v>
      </c>
      <c r="C465" s="29"/>
      <c r="D465" s="24"/>
      <c r="E465" s="24"/>
      <c r="F465" s="24"/>
      <c r="G465" s="24"/>
      <c r="H465" s="25"/>
    </row>
    <row r="466" spans="1:8" ht="12" customHeight="1">
      <c r="A466" s="876" t="s">
        <v>7271</v>
      </c>
      <c r="B466" s="873" t="s">
        <v>7272</v>
      </c>
      <c r="C466" s="29"/>
      <c r="D466" s="24"/>
      <c r="E466" s="24"/>
      <c r="F466" s="24"/>
      <c r="G466" s="24"/>
      <c r="H466" s="25"/>
    </row>
    <row r="467" spans="1:8" ht="14.25" customHeight="1">
      <c r="A467" s="876" t="s">
        <v>7528</v>
      </c>
      <c r="B467" s="873" t="s">
        <v>7529</v>
      </c>
      <c r="C467" s="29"/>
      <c r="D467" s="24"/>
      <c r="E467" s="24"/>
      <c r="F467" s="24"/>
      <c r="G467" s="24"/>
      <c r="H467" s="25"/>
    </row>
    <row r="468" spans="1:8" ht="15" customHeight="1">
      <c r="A468" s="876" t="s">
        <v>7530</v>
      </c>
      <c r="B468" s="881" t="s">
        <v>7531</v>
      </c>
      <c r="C468" s="29"/>
      <c r="D468" s="24"/>
      <c r="E468" s="24"/>
      <c r="F468" s="24"/>
      <c r="G468" s="24"/>
      <c r="H468" s="25"/>
    </row>
    <row r="469" spans="1:8" ht="17.25" customHeight="1">
      <c r="A469" s="876" t="s">
        <v>5632</v>
      </c>
      <c r="B469" s="881" t="s">
        <v>5633</v>
      </c>
      <c r="C469" s="29"/>
      <c r="D469" s="24"/>
      <c r="E469" s="24"/>
      <c r="F469" s="24"/>
      <c r="G469" s="24"/>
      <c r="H469" s="25"/>
    </row>
    <row r="470" spans="1:8" ht="25.5" customHeight="1">
      <c r="A470" s="876" t="s">
        <v>5634</v>
      </c>
      <c r="B470" s="873" t="s">
        <v>5635</v>
      </c>
      <c r="C470" s="29"/>
      <c r="D470" s="24"/>
      <c r="E470" s="24"/>
      <c r="F470" s="24"/>
      <c r="G470" s="24"/>
      <c r="H470" s="25"/>
    </row>
    <row r="471" spans="1:8" ht="25.5" customHeight="1">
      <c r="A471" s="876" t="s">
        <v>7738</v>
      </c>
      <c r="B471" s="873" t="s">
        <v>7739</v>
      </c>
      <c r="C471" s="29"/>
      <c r="D471" s="24"/>
      <c r="E471" s="24"/>
      <c r="F471" s="24"/>
      <c r="G471" s="24"/>
      <c r="H471" s="25"/>
    </row>
    <row r="472" spans="1:8" ht="15.75" customHeight="1">
      <c r="A472" s="876" t="s">
        <v>5636</v>
      </c>
      <c r="B472" s="873" t="s">
        <v>7273</v>
      </c>
      <c r="C472" s="29"/>
      <c r="D472" s="24"/>
      <c r="E472" s="24"/>
      <c r="F472" s="24"/>
      <c r="G472" s="24"/>
      <c r="H472" s="25"/>
    </row>
    <row r="473" spans="1:8" ht="18" customHeight="1">
      <c r="A473" s="876" t="s">
        <v>7740</v>
      </c>
      <c r="B473" s="873" t="s">
        <v>7741</v>
      </c>
      <c r="C473" s="29"/>
      <c r="D473" s="24"/>
      <c r="E473" s="24"/>
      <c r="F473" s="24"/>
      <c r="G473" s="24"/>
      <c r="H473" s="25"/>
    </row>
    <row r="474" spans="1:8" ht="15.75" customHeight="1">
      <c r="A474" s="876" t="s">
        <v>5637</v>
      </c>
      <c r="B474" s="881" t="s">
        <v>5638</v>
      </c>
      <c r="C474" s="29"/>
      <c r="D474" s="24"/>
      <c r="E474" s="24"/>
      <c r="F474" s="24"/>
      <c r="G474" s="24"/>
      <c r="H474" s="25"/>
    </row>
    <row r="475" spans="1:8" ht="15.75" customHeight="1">
      <c r="A475" s="876" t="s">
        <v>5639</v>
      </c>
      <c r="B475" s="873" t="s">
        <v>5640</v>
      </c>
      <c r="C475" s="29"/>
      <c r="D475" s="24"/>
      <c r="E475" s="24"/>
      <c r="F475" s="24"/>
      <c r="G475" s="24"/>
      <c r="H475" s="25"/>
    </row>
    <row r="476" spans="1:8" ht="17.25" customHeight="1">
      <c r="A476" s="876" t="s">
        <v>5641</v>
      </c>
      <c r="B476" s="881" t="s">
        <v>5642</v>
      </c>
      <c r="C476" s="29"/>
      <c r="D476" s="24"/>
      <c r="E476" s="24"/>
      <c r="F476" s="24"/>
      <c r="G476" s="24"/>
      <c r="H476" s="25"/>
    </row>
    <row r="477" spans="1:8" ht="18.75" customHeight="1">
      <c r="A477" s="1142" t="s">
        <v>5643</v>
      </c>
      <c r="B477" s="1143" t="s">
        <v>5644</v>
      </c>
      <c r="C477" s="29"/>
      <c r="D477" s="24"/>
      <c r="E477" s="24"/>
      <c r="F477" s="24"/>
      <c r="G477" s="24"/>
      <c r="H477" s="25"/>
    </row>
    <row r="478" spans="1:8" ht="18" customHeight="1">
      <c r="A478" s="1144" t="s">
        <v>5645</v>
      </c>
      <c r="B478" s="1145" t="s">
        <v>5646</v>
      </c>
      <c r="C478" s="29"/>
      <c r="D478" s="24"/>
      <c r="E478" s="24"/>
      <c r="F478" s="24"/>
      <c r="G478" s="24"/>
      <c r="H478" s="25"/>
    </row>
    <row r="479" spans="1:8" ht="16.5" customHeight="1">
      <c r="A479" s="876" t="s">
        <v>7532</v>
      </c>
      <c r="B479" s="873" t="s">
        <v>7533</v>
      </c>
      <c r="C479" s="29"/>
      <c r="D479" s="24"/>
      <c r="E479" s="24"/>
      <c r="F479" s="24"/>
      <c r="G479" s="24"/>
      <c r="H479" s="25"/>
    </row>
    <row r="480" spans="1:8" ht="16.5" customHeight="1">
      <c r="A480" s="876" t="s">
        <v>5647</v>
      </c>
      <c r="B480" s="873" t="s">
        <v>5648</v>
      </c>
      <c r="C480" s="29"/>
      <c r="D480" s="24"/>
      <c r="E480" s="24"/>
      <c r="F480" s="24"/>
      <c r="G480" s="24"/>
      <c r="H480" s="25"/>
    </row>
    <row r="481" spans="1:8" ht="16.5" customHeight="1">
      <c r="A481" s="876" t="s">
        <v>5649</v>
      </c>
      <c r="B481" s="873" t="s">
        <v>5650</v>
      </c>
      <c r="C481" s="29"/>
      <c r="D481" s="24"/>
      <c r="E481" s="24"/>
      <c r="F481" s="24"/>
      <c r="G481" s="24"/>
      <c r="H481" s="25"/>
    </row>
    <row r="482" spans="1:8" ht="15" customHeight="1">
      <c r="A482" s="879">
        <v>56401003</v>
      </c>
      <c r="B482" s="881" t="s">
        <v>7274</v>
      </c>
      <c r="C482" s="29"/>
      <c r="D482" s="24"/>
      <c r="E482" s="24"/>
      <c r="F482" s="24"/>
      <c r="G482" s="24"/>
      <c r="H482" s="25"/>
    </row>
    <row r="483" spans="1:8" ht="25.5" customHeight="1">
      <c r="A483" s="876" t="s">
        <v>5651</v>
      </c>
      <c r="B483" s="873" t="s">
        <v>5652</v>
      </c>
      <c r="C483" s="29"/>
      <c r="D483" s="24"/>
      <c r="E483" s="24"/>
      <c r="F483" s="24"/>
      <c r="G483" s="24"/>
      <c r="H483" s="25"/>
    </row>
    <row r="484" spans="1:8" ht="15" customHeight="1">
      <c r="A484" s="876" t="s">
        <v>5653</v>
      </c>
      <c r="B484" s="873" t="s">
        <v>5654</v>
      </c>
      <c r="C484" s="29"/>
      <c r="D484" s="24"/>
      <c r="E484" s="24"/>
      <c r="F484" s="24"/>
      <c r="G484" s="24"/>
      <c r="H484" s="25"/>
    </row>
    <row r="485" spans="1:8" ht="25.5" customHeight="1">
      <c r="A485" s="876" t="s">
        <v>5655</v>
      </c>
      <c r="B485" s="873" t="s">
        <v>5656</v>
      </c>
      <c r="C485" s="29"/>
      <c r="D485" s="24"/>
      <c r="E485" s="24"/>
      <c r="F485" s="24"/>
      <c r="G485" s="24"/>
      <c r="H485" s="25"/>
    </row>
    <row r="486" spans="1:8" ht="15" customHeight="1">
      <c r="A486" s="876" t="s">
        <v>5657</v>
      </c>
      <c r="B486" s="881" t="s">
        <v>5658</v>
      </c>
      <c r="C486" s="29"/>
      <c r="D486" s="24"/>
      <c r="E486" s="24"/>
      <c r="F486" s="24"/>
      <c r="G486" s="24"/>
      <c r="H486" s="25"/>
    </row>
    <row r="487" spans="1:8" ht="16.5" customHeight="1">
      <c r="A487" s="876" t="s">
        <v>5659</v>
      </c>
      <c r="B487" s="881" t="s">
        <v>5660</v>
      </c>
      <c r="C487" s="29"/>
      <c r="D487" s="24"/>
      <c r="E487" s="24"/>
      <c r="F487" s="24"/>
      <c r="G487" s="24"/>
      <c r="H487" s="25"/>
    </row>
    <row r="488" spans="1:8" ht="14.25" customHeight="1">
      <c r="A488" s="876" t="s">
        <v>5661</v>
      </c>
      <c r="B488" s="873" t="s">
        <v>5662</v>
      </c>
      <c r="C488" s="29"/>
      <c r="D488" s="24"/>
      <c r="E488" s="24"/>
      <c r="F488" s="24"/>
      <c r="G488" s="24"/>
      <c r="H488" s="25"/>
    </row>
    <row r="489" spans="1:8" ht="18" customHeight="1">
      <c r="A489" s="879">
        <v>56625003</v>
      </c>
      <c r="B489" s="873" t="s">
        <v>6952</v>
      </c>
      <c r="C489" s="29"/>
      <c r="D489" s="24"/>
      <c r="E489" s="24"/>
      <c r="F489" s="24"/>
      <c r="G489" s="24"/>
      <c r="H489" s="25"/>
    </row>
    <row r="490" spans="1:8" ht="16.5" customHeight="1" thickBot="1">
      <c r="A490" s="876" t="s">
        <v>5663</v>
      </c>
      <c r="B490" s="873" t="s">
        <v>5664</v>
      </c>
      <c r="C490" s="29"/>
      <c r="D490" s="32"/>
      <c r="E490" s="32"/>
      <c r="F490" s="32"/>
      <c r="G490" s="32"/>
      <c r="H490" s="33"/>
    </row>
    <row r="491" spans="1:8" ht="16.5" customHeight="1" thickTop="1">
      <c r="A491" s="876" t="s">
        <v>7275</v>
      </c>
      <c r="B491" s="881" t="s">
        <v>7276</v>
      </c>
      <c r="C491" s="29"/>
      <c r="D491" s="34"/>
      <c r="E491" s="34"/>
      <c r="F491" s="34"/>
      <c r="G491" s="34"/>
      <c r="H491" s="35"/>
    </row>
    <row r="492" spans="1:8" ht="15.75" customHeight="1">
      <c r="A492" s="876" t="s">
        <v>5665</v>
      </c>
      <c r="B492" s="873" t="s">
        <v>5666</v>
      </c>
      <c r="C492" s="29"/>
      <c r="D492" s="24"/>
      <c r="E492" s="24"/>
      <c r="F492" s="24"/>
      <c r="G492" s="24"/>
      <c r="H492" s="25"/>
    </row>
    <row r="493" spans="1:8" ht="15.75" customHeight="1">
      <c r="A493" s="876" t="s">
        <v>5667</v>
      </c>
      <c r="B493" s="873" t="s">
        <v>5668</v>
      </c>
      <c r="C493" s="29"/>
      <c r="D493" s="24"/>
      <c r="E493" s="24"/>
      <c r="F493" s="24"/>
      <c r="G493" s="24"/>
      <c r="H493" s="25"/>
    </row>
    <row r="494" spans="1:8" ht="14.25" customHeight="1">
      <c r="A494" s="876" t="s">
        <v>5669</v>
      </c>
      <c r="B494" s="873" t="s">
        <v>5670</v>
      </c>
      <c r="C494" s="29"/>
      <c r="D494" s="24"/>
      <c r="E494" s="24"/>
      <c r="F494" s="24"/>
      <c r="G494" s="24"/>
      <c r="H494" s="25"/>
    </row>
    <row r="495" spans="1:8" ht="18.75" customHeight="1">
      <c r="A495" s="876" t="s">
        <v>5671</v>
      </c>
      <c r="B495" s="873" t="s">
        <v>5672</v>
      </c>
      <c r="C495" s="29"/>
      <c r="D495" s="24"/>
      <c r="E495" s="24"/>
      <c r="F495" s="24"/>
      <c r="G495" s="24"/>
      <c r="H495" s="25"/>
    </row>
    <row r="496" spans="1:8" ht="15.75" customHeight="1">
      <c r="A496" s="876" t="s">
        <v>7534</v>
      </c>
      <c r="B496" s="881" t="s">
        <v>7535</v>
      </c>
      <c r="C496" s="29"/>
      <c r="D496" s="24"/>
      <c r="E496" s="24"/>
      <c r="F496" s="24"/>
      <c r="G496" s="24"/>
      <c r="H496" s="25"/>
    </row>
    <row r="497" spans="1:8" ht="15" customHeight="1">
      <c r="A497" s="876" t="s">
        <v>5673</v>
      </c>
      <c r="B497" s="881" t="s">
        <v>5674</v>
      </c>
      <c r="C497" s="29"/>
      <c r="D497" s="24"/>
      <c r="E497" s="24"/>
      <c r="F497" s="24"/>
      <c r="G497" s="24"/>
      <c r="H497" s="25"/>
    </row>
    <row r="498" spans="1:8" ht="16.5" customHeight="1">
      <c r="A498" s="876" t="s">
        <v>5675</v>
      </c>
      <c r="B498" s="881" t="s">
        <v>5676</v>
      </c>
      <c r="C498" s="29"/>
      <c r="D498" s="24"/>
      <c r="E498" s="24"/>
      <c r="F498" s="24"/>
      <c r="G498" s="24"/>
      <c r="H498" s="25"/>
    </row>
    <row r="499" spans="1:8" ht="25.5" customHeight="1">
      <c r="A499" s="876" t="s">
        <v>5677</v>
      </c>
      <c r="B499" s="881" t="s">
        <v>5678</v>
      </c>
      <c r="C499" s="29"/>
      <c r="D499" s="24"/>
      <c r="E499" s="24"/>
      <c r="F499" s="24"/>
      <c r="G499" s="24"/>
      <c r="H499" s="25"/>
    </row>
    <row r="500" spans="1:8" ht="25.5" customHeight="1">
      <c r="A500" s="876" t="s">
        <v>7277</v>
      </c>
      <c r="B500" s="881" t="s">
        <v>5679</v>
      </c>
      <c r="C500" s="29"/>
      <c r="D500" s="24"/>
      <c r="E500" s="24"/>
      <c r="F500" s="24"/>
      <c r="G500" s="24"/>
      <c r="H500" s="25"/>
    </row>
    <row r="501" spans="1:8" ht="25.5" customHeight="1">
      <c r="A501" s="876" t="s">
        <v>5680</v>
      </c>
      <c r="B501" s="881" t="s">
        <v>5681</v>
      </c>
      <c r="C501" s="29"/>
      <c r="D501" s="24"/>
      <c r="E501" s="24"/>
      <c r="F501" s="24"/>
      <c r="G501" s="24"/>
      <c r="H501" s="25"/>
    </row>
    <row r="502" spans="1:8" ht="16.5" customHeight="1">
      <c r="A502" s="879">
        <v>57506001</v>
      </c>
      <c r="B502" s="881" t="s">
        <v>5682</v>
      </c>
      <c r="C502" s="29"/>
      <c r="D502" s="24"/>
      <c r="E502" s="24"/>
      <c r="F502" s="24"/>
      <c r="G502" s="24"/>
      <c r="H502" s="25"/>
    </row>
    <row r="503" spans="1:8" ht="12" customHeight="1">
      <c r="A503" s="879">
        <v>57506011</v>
      </c>
      <c r="B503" s="881" t="s">
        <v>5683</v>
      </c>
      <c r="C503" s="29"/>
      <c r="D503" s="24"/>
      <c r="E503" s="24"/>
      <c r="F503" s="24"/>
      <c r="G503" s="24"/>
      <c r="H503" s="25"/>
    </row>
    <row r="504" spans="1:8" ht="15.75" customHeight="1">
      <c r="A504" s="879">
        <v>57506021</v>
      </c>
      <c r="B504" s="881" t="s">
        <v>5684</v>
      </c>
      <c r="C504" s="29"/>
      <c r="D504" s="24"/>
      <c r="E504" s="24"/>
      <c r="F504" s="24"/>
      <c r="G504" s="24"/>
      <c r="H504" s="25"/>
    </row>
    <row r="505" spans="1:8" ht="16.5" customHeight="1">
      <c r="A505" s="879">
        <v>57506031</v>
      </c>
      <c r="B505" s="881" t="s">
        <v>5685</v>
      </c>
      <c r="C505" s="29"/>
      <c r="D505" s="24"/>
      <c r="E505" s="24"/>
      <c r="F505" s="24"/>
      <c r="G505" s="24"/>
      <c r="H505" s="25"/>
    </row>
    <row r="506" spans="1:8" ht="13.5" customHeight="1">
      <c r="A506" s="879">
        <v>57506041</v>
      </c>
      <c r="B506" s="881" t="s">
        <v>5686</v>
      </c>
      <c r="C506" s="29"/>
      <c r="D506" s="24"/>
      <c r="E506" s="24"/>
      <c r="F506" s="24"/>
      <c r="G506" s="24"/>
      <c r="H506" s="25"/>
    </row>
    <row r="507" spans="1:8" ht="14.25" customHeight="1">
      <c r="A507" s="876" t="s">
        <v>5687</v>
      </c>
      <c r="B507" s="881" t="s">
        <v>5688</v>
      </c>
      <c r="C507" s="29"/>
      <c r="D507" s="24"/>
      <c r="E507" s="24"/>
      <c r="F507" s="24"/>
      <c r="G507" s="24"/>
      <c r="H507" s="25"/>
    </row>
    <row r="508" spans="1:8" ht="14.25" customHeight="1">
      <c r="A508" s="876" t="s">
        <v>5689</v>
      </c>
      <c r="B508" s="881" t="s">
        <v>5690</v>
      </c>
      <c r="C508" s="29"/>
      <c r="D508" s="24"/>
      <c r="E508" s="24"/>
      <c r="F508" s="24"/>
      <c r="G508" s="24"/>
      <c r="H508" s="25"/>
    </row>
    <row r="509" spans="1:8" ht="18" customHeight="1">
      <c r="A509" s="876" t="s">
        <v>5691</v>
      </c>
      <c r="B509" s="881" t="s">
        <v>5692</v>
      </c>
      <c r="C509" s="29"/>
      <c r="D509" s="24"/>
      <c r="E509" s="24"/>
      <c r="F509" s="24"/>
      <c r="G509" s="24"/>
      <c r="H509" s="25"/>
    </row>
    <row r="510" spans="1:8" ht="15" customHeight="1">
      <c r="A510" s="876" t="s">
        <v>5693</v>
      </c>
      <c r="B510" s="881" t="s">
        <v>5694</v>
      </c>
      <c r="C510" s="29"/>
      <c r="D510" s="24"/>
      <c r="E510" s="24"/>
      <c r="F510" s="24"/>
      <c r="G510" s="24"/>
      <c r="H510" s="25"/>
    </row>
    <row r="511" spans="1:8" ht="25.5" customHeight="1">
      <c r="A511" s="876" t="s">
        <v>5695</v>
      </c>
      <c r="B511" s="881" t="s">
        <v>5696</v>
      </c>
      <c r="C511" s="29"/>
      <c r="D511" s="24"/>
      <c r="E511" s="24"/>
      <c r="F511" s="24"/>
      <c r="G511" s="24"/>
      <c r="H511" s="25"/>
    </row>
    <row r="512" spans="1:8" ht="25.5" customHeight="1">
      <c r="A512" s="879">
        <v>57518001</v>
      </c>
      <c r="B512" s="881" t="s">
        <v>7278</v>
      </c>
      <c r="C512" s="29"/>
      <c r="D512" s="24"/>
      <c r="E512" s="24"/>
      <c r="F512" s="24"/>
      <c r="G512" s="24"/>
      <c r="H512" s="25"/>
    </row>
    <row r="513" spans="1:8" ht="25.5" customHeight="1">
      <c r="A513" s="879">
        <v>57518011</v>
      </c>
      <c r="B513" s="881" t="s">
        <v>5697</v>
      </c>
      <c r="C513" s="29"/>
      <c r="D513" s="24"/>
      <c r="E513" s="24"/>
      <c r="F513" s="24"/>
      <c r="G513" s="24"/>
      <c r="H513" s="25"/>
    </row>
    <row r="514" spans="1:8" ht="25.5" customHeight="1">
      <c r="A514" s="879">
        <v>57518021</v>
      </c>
      <c r="B514" s="881" t="s">
        <v>5698</v>
      </c>
      <c r="C514" s="29"/>
      <c r="D514" s="24"/>
      <c r="E514" s="24"/>
      <c r="F514" s="24"/>
      <c r="G514" s="24"/>
      <c r="H514" s="25"/>
    </row>
    <row r="515" spans="1:8" ht="16.5" customHeight="1">
      <c r="A515" s="1202">
        <v>57518031</v>
      </c>
      <c r="B515" s="1143" t="s">
        <v>5699</v>
      </c>
      <c r="C515" s="29"/>
      <c r="D515" s="24"/>
      <c r="E515" s="24"/>
      <c r="F515" s="24"/>
      <c r="G515" s="24"/>
      <c r="H515" s="25"/>
    </row>
    <row r="516" spans="1:8" ht="25.5" customHeight="1">
      <c r="A516" s="1147">
        <v>57518041</v>
      </c>
      <c r="B516" s="1145" t="s">
        <v>5700</v>
      </c>
      <c r="C516" s="29"/>
      <c r="D516" s="24"/>
      <c r="E516" s="24"/>
      <c r="F516" s="24"/>
      <c r="G516" s="24"/>
      <c r="H516" s="25"/>
    </row>
    <row r="517" spans="1:8" ht="25.5" customHeight="1" thickBot="1">
      <c r="A517" s="876" t="s">
        <v>6903</v>
      </c>
      <c r="B517" s="881" t="s">
        <v>6285</v>
      </c>
      <c r="C517" s="29"/>
      <c r="D517" s="32"/>
      <c r="E517" s="32"/>
      <c r="F517" s="32"/>
      <c r="G517" s="32"/>
      <c r="H517" s="33"/>
    </row>
    <row r="518" spans="1:8" ht="25.5" customHeight="1" thickTop="1">
      <c r="A518" s="879">
        <v>57524021</v>
      </c>
      <c r="B518" s="881" t="s">
        <v>5701</v>
      </c>
      <c r="C518" s="29"/>
      <c r="D518" s="34"/>
      <c r="E518" s="34"/>
      <c r="F518" s="34"/>
      <c r="G518" s="34"/>
      <c r="H518" s="35"/>
    </row>
    <row r="519" spans="1:8" ht="25.5" customHeight="1">
      <c r="A519" s="876" t="s">
        <v>5702</v>
      </c>
      <c r="B519" s="881" t="s">
        <v>5703</v>
      </c>
      <c r="C519" s="29"/>
      <c r="D519" s="24"/>
      <c r="E519" s="24"/>
      <c r="F519" s="24"/>
      <c r="G519" s="24"/>
      <c r="H519" s="25"/>
    </row>
    <row r="520" spans="1:8" ht="15" customHeight="1">
      <c r="A520" s="879">
        <v>57700001</v>
      </c>
      <c r="B520" s="881" t="s">
        <v>5704</v>
      </c>
      <c r="C520" s="29"/>
      <c r="D520" s="24"/>
      <c r="E520" s="24"/>
      <c r="F520" s="24"/>
      <c r="G520" s="24"/>
      <c r="H520" s="25"/>
    </row>
    <row r="521" spans="1:8" ht="25.5" customHeight="1">
      <c r="A521" s="876" t="s">
        <v>5705</v>
      </c>
      <c r="B521" s="881" t="s">
        <v>5706</v>
      </c>
      <c r="C521" s="29"/>
      <c r="D521" s="24"/>
      <c r="E521" s="24"/>
      <c r="F521" s="24"/>
      <c r="G521" s="24"/>
      <c r="H521" s="25"/>
    </row>
    <row r="522" spans="1:8" ht="15.75" customHeight="1">
      <c r="A522" s="879">
        <v>57712001</v>
      </c>
      <c r="B522" s="881" t="s">
        <v>5707</v>
      </c>
      <c r="C522" s="29"/>
      <c r="D522" s="24"/>
      <c r="E522" s="24"/>
      <c r="F522" s="24"/>
      <c r="G522" s="24"/>
      <c r="H522" s="25"/>
    </row>
    <row r="523" spans="1:8" ht="16.5" customHeight="1">
      <c r="A523" s="876" t="s">
        <v>5708</v>
      </c>
      <c r="B523" s="881" t="s">
        <v>5709</v>
      </c>
      <c r="C523" s="29"/>
      <c r="D523" s="24"/>
      <c r="E523" s="24"/>
      <c r="F523" s="24"/>
      <c r="G523" s="24"/>
      <c r="H523" s="25"/>
    </row>
    <row r="524" spans="1:8" ht="16.5" customHeight="1">
      <c r="A524" s="879">
        <v>57715001</v>
      </c>
      <c r="B524" s="881" t="s">
        <v>5710</v>
      </c>
      <c r="C524" s="29"/>
      <c r="D524" s="24"/>
      <c r="E524" s="24"/>
      <c r="F524" s="24"/>
      <c r="G524" s="24"/>
      <c r="H524" s="25"/>
    </row>
    <row r="525" spans="1:8" ht="16.5" customHeight="1">
      <c r="A525" s="876" t="s">
        <v>5711</v>
      </c>
      <c r="B525" s="881" t="s">
        <v>5712</v>
      </c>
      <c r="C525" s="29"/>
      <c r="D525" s="24"/>
      <c r="E525" s="24"/>
      <c r="F525" s="24"/>
      <c r="G525" s="24"/>
      <c r="H525" s="25"/>
    </row>
    <row r="526" spans="1:8" ht="18.75" customHeight="1">
      <c r="A526" s="879">
        <v>57901001</v>
      </c>
      <c r="B526" s="881" t="s">
        <v>5713</v>
      </c>
      <c r="C526" s="29"/>
      <c r="D526" s="24"/>
      <c r="E526" s="24"/>
      <c r="F526" s="24"/>
      <c r="G526" s="24"/>
      <c r="H526" s="25"/>
    </row>
    <row r="527" spans="1:8" ht="16.5" customHeight="1">
      <c r="A527" s="876" t="s">
        <v>5714</v>
      </c>
      <c r="B527" s="881" t="s">
        <v>5715</v>
      </c>
      <c r="C527" s="29"/>
      <c r="D527" s="24"/>
      <c r="E527" s="24"/>
      <c r="F527" s="24"/>
      <c r="G527" s="24"/>
      <c r="H527" s="25"/>
    </row>
    <row r="528" spans="1:8" ht="18" customHeight="1">
      <c r="A528" s="879">
        <v>57903001</v>
      </c>
      <c r="B528" s="881" t="s">
        <v>5716</v>
      </c>
      <c r="C528" s="29"/>
      <c r="D528" s="24"/>
      <c r="E528" s="24"/>
      <c r="F528" s="24"/>
      <c r="G528" s="24"/>
      <c r="H528" s="25"/>
    </row>
    <row r="529" spans="1:8" ht="15" customHeight="1">
      <c r="A529" s="876" t="s">
        <v>5717</v>
      </c>
      <c r="B529" s="881" t="s">
        <v>5718</v>
      </c>
      <c r="C529" s="29"/>
      <c r="D529" s="24"/>
      <c r="E529" s="24"/>
      <c r="F529" s="24"/>
      <c r="G529" s="24"/>
      <c r="H529" s="25"/>
    </row>
    <row r="530" spans="1:8" ht="13.5" customHeight="1">
      <c r="A530" s="879">
        <v>57906001</v>
      </c>
      <c r="B530" s="881" t="s">
        <v>5719</v>
      </c>
      <c r="C530" s="29"/>
      <c r="D530" s="24"/>
      <c r="E530" s="24"/>
      <c r="F530" s="24"/>
      <c r="G530" s="24"/>
      <c r="H530" s="25"/>
    </row>
    <row r="531" spans="1:8" ht="16.5" customHeight="1">
      <c r="A531" s="876" t="s">
        <v>5720</v>
      </c>
      <c r="B531" s="881" t="s">
        <v>5721</v>
      </c>
      <c r="C531" s="29"/>
      <c r="D531" s="24"/>
      <c r="E531" s="24"/>
      <c r="F531" s="24"/>
      <c r="G531" s="24"/>
      <c r="H531" s="25"/>
    </row>
    <row r="532" spans="1:8" ht="16.5" customHeight="1">
      <c r="A532" s="879">
        <v>57915001</v>
      </c>
      <c r="B532" s="881" t="s">
        <v>7279</v>
      </c>
      <c r="C532" s="29"/>
      <c r="D532" s="24"/>
      <c r="E532" s="24"/>
      <c r="F532" s="24"/>
      <c r="G532" s="24"/>
      <c r="H532" s="25"/>
    </row>
    <row r="533" spans="1:8" ht="16.5" customHeight="1">
      <c r="A533" s="876" t="s">
        <v>7742</v>
      </c>
      <c r="B533" s="881" t="s">
        <v>5722</v>
      </c>
      <c r="C533" s="29"/>
      <c r="D533" s="24"/>
      <c r="E533" s="24"/>
      <c r="F533" s="24"/>
      <c r="G533" s="24"/>
      <c r="H533" s="25"/>
    </row>
    <row r="534" spans="1:8" ht="15.75" customHeight="1">
      <c r="A534" s="879">
        <v>57921001</v>
      </c>
      <c r="B534" s="881" t="s">
        <v>5723</v>
      </c>
      <c r="C534" s="29"/>
      <c r="D534" s="24"/>
      <c r="E534" s="24"/>
      <c r="F534" s="24"/>
      <c r="G534" s="24"/>
      <c r="H534" s="25"/>
    </row>
    <row r="535" spans="1:8" ht="16.5" customHeight="1">
      <c r="A535" s="879">
        <v>57927001</v>
      </c>
      <c r="B535" s="881" t="s">
        <v>7743</v>
      </c>
      <c r="C535" s="29"/>
      <c r="D535" s="24"/>
      <c r="E535" s="24"/>
      <c r="F535" s="24"/>
      <c r="G535" s="24"/>
      <c r="H535" s="25"/>
    </row>
    <row r="536" spans="1:8" ht="25.5" customHeight="1">
      <c r="A536" s="876" t="s">
        <v>5725</v>
      </c>
      <c r="B536" s="881" t="s">
        <v>5726</v>
      </c>
      <c r="C536" s="29"/>
      <c r="D536" s="24"/>
      <c r="E536" s="24"/>
      <c r="F536" s="24"/>
      <c r="G536" s="24"/>
      <c r="H536" s="25"/>
    </row>
    <row r="537" spans="1:8" ht="15" customHeight="1">
      <c r="A537" s="879">
        <v>58100001</v>
      </c>
      <c r="B537" s="881" t="s">
        <v>5727</v>
      </c>
      <c r="C537" s="29"/>
      <c r="D537" s="24"/>
      <c r="E537" s="24"/>
      <c r="F537" s="24"/>
      <c r="G537" s="24"/>
      <c r="H537" s="25"/>
    </row>
    <row r="538" spans="1:8" ht="16.5" customHeight="1">
      <c r="A538" s="876" t="s">
        <v>5728</v>
      </c>
      <c r="B538" s="881" t="s">
        <v>5729</v>
      </c>
      <c r="C538" s="29"/>
      <c r="D538" s="24"/>
      <c r="E538" s="24"/>
      <c r="F538" s="24"/>
      <c r="G538" s="24"/>
      <c r="H538" s="25"/>
    </row>
    <row r="539" spans="1:8" ht="15.75" customHeight="1">
      <c r="A539" s="879">
        <v>58103001</v>
      </c>
      <c r="B539" s="881" t="s">
        <v>5730</v>
      </c>
      <c r="C539" s="29"/>
      <c r="D539" s="24"/>
      <c r="E539" s="24"/>
      <c r="F539" s="24"/>
      <c r="G539" s="24"/>
      <c r="H539" s="25"/>
    </row>
    <row r="540" spans="1:8" ht="16.5" customHeight="1">
      <c r="A540" s="876" t="s">
        <v>5731</v>
      </c>
      <c r="B540" s="881" t="s">
        <v>5732</v>
      </c>
      <c r="C540" s="29"/>
      <c r="D540" s="24"/>
      <c r="E540" s="24"/>
      <c r="F540" s="24"/>
      <c r="G540" s="24"/>
      <c r="H540" s="25"/>
    </row>
    <row r="541" spans="1:8" ht="25.5" customHeight="1">
      <c r="A541" s="879">
        <v>58106001</v>
      </c>
      <c r="B541" s="881" t="s">
        <v>5733</v>
      </c>
      <c r="C541" s="29"/>
      <c r="D541" s="24"/>
      <c r="E541" s="24"/>
      <c r="F541" s="24"/>
      <c r="G541" s="24"/>
      <c r="H541" s="25"/>
    </row>
    <row r="542" spans="1:8" ht="25.5" customHeight="1">
      <c r="A542" s="876" t="s">
        <v>5734</v>
      </c>
      <c r="B542" s="881" t="s">
        <v>5735</v>
      </c>
      <c r="C542" s="29"/>
      <c r="D542" s="24"/>
      <c r="E542" s="24"/>
      <c r="F542" s="24"/>
      <c r="G542" s="24"/>
      <c r="H542" s="25"/>
    </row>
    <row r="543" spans="1:8" ht="19.5" customHeight="1">
      <c r="A543" s="879">
        <v>58500001</v>
      </c>
      <c r="B543" s="881" t="s">
        <v>5736</v>
      </c>
      <c r="C543" s="29"/>
      <c r="D543" s="24"/>
      <c r="E543" s="24"/>
      <c r="F543" s="24"/>
      <c r="G543" s="24"/>
      <c r="H543" s="25"/>
    </row>
    <row r="544" spans="1:8" ht="20.25" customHeight="1" thickBot="1">
      <c r="A544" s="876" t="s">
        <v>7536</v>
      </c>
      <c r="B544" s="881" t="s">
        <v>5737</v>
      </c>
      <c r="C544" s="29"/>
      <c r="D544" s="32"/>
      <c r="E544" s="32"/>
      <c r="F544" s="32"/>
      <c r="G544" s="32"/>
      <c r="H544" s="33"/>
    </row>
    <row r="545" spans="1:8" ht="25.5" customHeight="1" thickTop="1">
      <c r="A545" s="879">
        <v>58521001</v>
      </c>
      <c r="B545" s="881" t="s">
        <v>5739</v>
      </c>
      <c r="C545" s="29"/>
      <c r="D545" s="34"/>
      <c r="E545" s="34"/>
      <c r="F545" s="34"/>
      <c r="G545" s="34"/>
      <c r="H545" s="35"/>
    </row>
    <row r="546" spans="1:8" ht="25.5" customHeight="1">
      <c r="A546" s="879">
        <v>58521011</v>
      </c>
      <c r="B546" s="881" t="s">
        <v>6953</v>
      </c>
      <c r="C546" s="29"/>
      <c r="D546" s="24"/>
      <c r="E546" s="24"/>
      <c r="F546" s="24"/>
      <c r="G546" s="24"/>
      <c r="H546" s="25"/>
    </row>
    <row r="547" spans="1:8" ht="25.5" customHeight="1">
      <c r="A547" s="876" t="s">
        <v>5740</v>
      </c>
      <c r="B547" s="881" t="s">
        <v>5741</v>
      </c>
      <c r="C547" s="29"/>
      <c r="D547" s="24"/>
      <c r="E547" s="24"/>
      <c r="F547" s="24"/>
      <c r="G547" s="24"/>
      <c r="H547" s="25"/>
    </row>
    <row r="548" spans="1:8" ht="17.25" customHeight="1">
      <c r="A548" s="879">
        <v>58524001</v>
      </c>
      <c r="B548" s="881" t="s">
        <v>5742</v>
      </c>
      <c r="C548" s="29"/>
      <c r="D548" s="24"/>
      <c r="E548" s="24"/>
      <c r="F548" s="24"/>
      <c r="G548" s="24"/>
      <c r="H548" s="25"/>
    </row>
    <row r="549" spans="1:8" ht="25.5" customHeight="1">
      <c r="A549" s="876" t="s">
        <v>5743</v>
      </c>
      <c r="B549" s="881" t="s">
        <v>5744</v>
      </c>
      <c r="C549" s="29"/>
      <c r="D549" s="24"/>
      <c r="E549" s="24"/>
      <c r="F549" s="24"/>
      <c r="G549" s="24"/>
      <c r="H549" s="25"/>
    </row>
    <row r="550" spans="1:8" ht="15.75" customHeight="1">
      <c r="A550" s="879">
        <v>58700001</v>
      </c>
      <c r="B550" s="881" t="s">
        <v>5745</v>
      </c>
      <c r="C550" s="29"/>
      <c r="D550" s="24"/>
      <c r="E550" s="24"/>
      <c r="F550" s="24"/>
      <c r="G550" s="24"/>
      <c r="H550" s="25"/>
    </row>
    <row r="551" spans="1:8" ht="17.25" customHeight="1">
      <c r="A551" s="879">
        <v>58718001</v>
      </c>
      <c r="B551" s="881" t="s">
        <v>7280</v>
      </c>
      <c r="C551" s="29"/>
      <c r="D551" s="24"/>
      <c r="E551" s="24"/>
      <c r="F551" s="24"/>
      <c r="G551" s="24"/>
      <c r="H551" s="25"/>
    </row>
    <row r="552" spans="1:8" ht="16.5" customHeight="1">
      <c r="A552" s="876" t="s">
        <v>5746</v>
      </c>
      <c r="B552" s="881" t="s">
        <v>5747</v>
      </c>
      <c r="C552" s="29"/>
      <c r="D552" s="24"/>
      <c r="E552" s="24"/>
      <c r="F552" s="24"/>
      <c r="G552" s="24"/>
      <c r="H552" s="25"/>
    </row>
    <row r="553" spans="1:8" ht="25.5" customHeight="1">
      <c r="A553" s="879">
        <v>58900001</v>
      </c>
      <c r="B553" s="881" t="s">
        <v>5748</v>
      </c>
      <c r="C553" s="29"/>
      <c r="D553" s="24"/>
      <c r="E553" s="24"/>
      <c r="F553" s="24"/>
      <c r="G553" s="24"/>
      <c r="H553" s="25"/>
    </row>
    <row r="554" spans="1:8" ht="16.5" customHeight="1">
      <c r="A554" s="876" t="s">
        <v>7281</v>
      </c>
      <c r="B554" s="873" t="s">
        <v>5749</v>
      </c>
      <c r="C554" s="29"/>
      <c r="D554" s="24"/>
      <c r="E554" s="24"/>
      <c r="F554" s="24"/>
      <c r="G554" s="24"/>
      <c r="H554" s="25"/>
    </row>
    <row r="555" spans="1:8" ht="14.25" customHeight="1">
      <c r="A555" s="1202">
        <v>58909001</v>
      </c>
      <c r="B555" s="1148" t="s">
        <v>5750</v>
      </c>
      <c r="C555" s="29"/>
      <c r="D555" s="24"/>
      <c r="E555" s="24"/>
      <c r="F555" s="24"/>
      <c r="G555" s="24"/>
      <c r="H555" s="25"/>
    </row>
    <row r="556" spans="1:8" ht="25.5" customHeight="1">
      <c r="A556" s="1144" t="s">
        <v>5751</v>
      </c>
      <c r="B556" s="1145" t="s">
        <v>5752</v>
      </c>
      <c r="C556" s="29"/>
      <c r="D556" s="24"/>
      <c r="E556" s="24"/>
      <c r="F556" s="24"/>
      <c r="G556" s="24"/>
      <c r="H556" s="25"/>
    </row>
    <row r="557" spans="1:8" ht="25.5" customHeight="1">
      <c r="A557" s="879">
        <v>59300001</v>
      </c>
      <c r="B557" s="881" t="s">
        <v>7744</v>
      </c>
      <c r="C557" s="29"/>
      <c r="D557" s="24"/>
      <c r="E557" s="24"/>
      <c r="F557" s="24"/>
      <c r="G557" s="24"/>
      <c r="H557" s="25"/>
    </row>
    <row r="558" spans="1:8" ht="17.25" customHeight="1">
      <c r="A558" s="876" t="s">
        <v>5753</v>
      </c>
      <c r="B558" s="881" t="s">
        <v>5754</v>
      </c>
      <c r="C558" s="29"/>
      <c r="D558" s="24"/>
      <c r="E558" s="24"/>
      <c r="F558" s="24"/>
      <c r="G558" s="24"/>
      <c r="H558" s="25"/>
    </row>
    <row r="559" spans="1:8" ht="25.5" customHeight="1">
      <c r="A559" s="876" t="s">
        <v>5755</v>
      </c>
      <c r="B559" s="881" t="s">
        <v>5756</v>
      </c>
      <c r="C559" s="29"/>
      <c r="D559" s="24"/>
      <c r="E559" s="24"/>
      <c r="F559" s="24"/>
      <c r="G559" s="24"/>
      <c r="H559" s="25"/>
    </row>
    <row r="560" spans="1:8" ht="17.25" customHeight="1">
      <c r="A560" s="876" t="s">
        <v>7282</v>
      </c>
      <c r="B560" s="881" t="s">
        <v>7283</v>
      </c>
      <c r="C560" s="29"/>
      <c r="D560" s="24"/>
      <c r="E560" s="24"/>
      <c r="F560" s="24"/>
      <c r="G560" s="24"/>
      <c r="H560" s="25"/>
    </row>
    <row r="561" spans="1:8" ht="25.5" customHeight="1">
      <c r="A561" s="876" t="s">
        <v>7537</v>
      </c>
      <c r="B561" s="881" t="s">
        <v>5757</v>
      </c>
      <c r="C561" s="29"/>
      <c r="D561" s="24"/>
      <c r="E561" s="24"/>
      <c r="F561" s="24"/>
      <c r="G561" s="24"/>
      <c r="H561" s="25"/>
    </row>
    <row r="562" spans="1:8" ht="15.75" customHeight="1">
      <c r="A562" s="878">
        <v>600001</v>
      </c>
      <c r="B562" s="881" t="s">
        <v>5758</v>
      </c>
      <c r="C562" s="29"/>
      <c r="D562" s="24"/>
      <c r="E562" s="24"/>
      <c r="F562" s="24"/>
      <c r="G562" s="24"/>
      <c r="H562" s="25"/>
    </row>
    <row r="563" spans="1:8" ht="25.5" customHeight="1">
      <c r="A563" s="878">
        <v>600002</v>
      </c>
      <c r="B563" s="881" t="s">
        <v>5759</v>
      </c>
      <c r="C563" s="29"/>
      <c r="D563" s="24"/>
      <c r="E563" s="24"/>
      <c r="F563" s="24"/>
      <c r="G563" s="24"/>
      <c r="H563" s="25"/>
    </row>
    <row r="564" spans="1:8" ht="18.75" customHeight="1">
      <c r="A564" s="878">
        <v>600011</v>
      </c>
      <c r="B564" s="881" t="s">
        <v>5760</v>
      </c>
      <c r="C564" s="29"/>
      <c r="D564" s="24"/>
      <c r="E564" s="24"/>
      <c r="F564" s="24"/>
      <c r="G564" s="24"/>
      <c r="H564" s="25"/>
    </row>
    <row r="565" spans="1:8" ht="16.5" customHeight="1">
      <c r="A565" s="878">
        <v>600012</v>
      </c>
      <c r="B565" s="881" t="s">
        <v>5761</v>
      </c>
      <c r="C565" s="29"/>
      <c r="D565" s="24"/>
      <c r="E565" s="24"/>
      <c r="F565" s="24"/>
      <c r="G565" s="24"/>
      <c r="H565" s="25"/>
    </row>
    <row r="566" spans="1:8" ht="25.5" customHeight="1">
      <c r="A566" s="878">
        <v>600015</v>
      </c>
      <c r="B566" s="881" t="s">
        <v>5762</v>
      </c>
      <c r="C566" s="29"/>
      <c r="D566" s="24"/>
      <c r="E566" s="24"/>
      <c r="F566" s="24"/>
      <c r="G566" s="24"/>
      <c r="H566" s="25"/>
    </row>
    <row r="567" spans="1:8" ht="25.5" customHeight="1">
      <c r="A567" s="878">
        <v>600016</v>
      </c>
      <c r="B567" s="881" t="s">
        <v>5763</v>
      </c>
      <c r="C567" s="29"/>
      <c r="D567" s="24"/>
      <c r="E567" s="24"/>
      <c r="F567" s="24"/>
      <c r="G567" s="24"/>
      <c r="H567" s="25"/>
    </row>
    <row r="568" spans="1:8" ht="25.5" customHeight="1">
      <c r="A568" s="878">
        <v>600023</v>
      </c>
      <c r="B568" s="881" t="s">
        <v>5764</v>
      </c>
      <c r="C568" s="29"/>
      <c r="D568" s="24"/>
      <c r="E568" s="24"/>
      <c r="F568" s="24"/>
      <c r="G568" s="24"/>
      <c r="H568" s="25"/>
    </row>
    <row r="569" spans="1:8" ht="17.25" customHeight="1">
      <c r="A569" s="878">
        <v>600103</v>
      </c>
      <c r="B569" s="881" t="s">
        <v>5765</v>
      </c>
      <c r="C569" s="29"/>
      <c r="D569" s="24"/>
      <c r="E569" s="24"/>
      <c r="F569" s="24"/>
      <c r="G569" s="24"/>
      <c r="H569" s="25"/>
    </row>
    <row r="570" spans="1:8" ht="18.75" customHeight="1">
      <c r="A570" s="878">
        <v>600105</v>
      </c>
      <c r="B570" s="881" t="s">
        <v>6954</v>
      </c>
      <c r="C570" s="29"/>
      <c r="D570" s="24"/>
      <c r="E570" s="24"/>
      <c r="F570" s="24"/>
      <c r="G570" s="24"/>
      <c r="H570" s="25"/>
    </row>
    <row r="571" spans="1:8" ht="25.5" customHeight="1" thickBot="1">
      <c r="A571" s="878">
        <v>600108</v>
      </c>
      <c r="B571" s="881" t="s">
        <v>7284</v>
      </c>
      <c r="C571" s="29"/>
      <c r="D571" s="32"/>
      <c r="E571" s="32"/>
      <c r="F571" s="32"/>
      <c r="G571" s="32"/>
      <c r="H571" s="33"/>
    </row>
    <row r="572" spans="1:8" ht="25.5" customHeight="1" thickTop="1">
      <c r="A572" s="878">
        <v>600111</v>
      </c>
      <c r="B572" s="881" t="s">
        <v>5766</v>
      </c>
      <c r="C572" s="29"/>
      <c r="D572" s="34"/>
      <c r="E572" s="34"/>
      <c r="F572" s="34"/>
      <c r="G572" s="34"/>
      <c r="H572" s="35"/>
    </row>
    <row r="573" spans="1:8" ht="25.5" customHeight="1">
      <c r="A573" s="878">
        <v>600112</v>
      </c>
      <c r="B573" s="881" t="s">
        <v>5767</v>
      </c>
      <c r="C573" s="29"/>
      <c r="D573" s="24"/>
      <c r="E573" s="24"/>
      <c r="F573" s="24"/>
      <c r="G573" s="24"/>
      <c r="H573" s="25"/>
    </row>
    <row r="574" spans="1:8" ht="25.5" customHeight="1">
      <c r="A574" s="878">
        <v>600114</v>
      </c>
      <c r="B574" s="881" t="s">
        <v>5768</v>
      </c>
      <c r="C574" s="29"/>
      <c r="D574" s="24"/>
      <c r="E574" s="24"/>
      <c r="F574" s="24"/>
      <c r="G574" s="24"/>
      <c r="H574" s="25"/>
    </row>
    <row r="575" spans="1:8" ht="25.5" customHeight="1">
      <c r="A575" s="878">
        <v>600115</v>
      </c>
      <c r="B575" s="881" t="s">
        <v>5769</v>
      </c>
      <c r="C575" s="29"/>
      <c r="D575" s="24"/>
      <c r="E575" s="24"/>
      <c r="F575" s="24"/>
      <c r="G575" s="24"/>
      <c r="H575" s="25"/>
    </row>
    <row r="576" spans="1:8" ht="14.25" customHeight="1">
      <c r="A576" s="878">
        <v>600120</v>
      </c>
      <c r="B576" s="881" t="s">
        <v>5770</v>
      </c>
      <c r="C576" s="29"/>
      <c r="D576" s="24"/>
      <c r="E576" s="24"/>
      <c r="F576" s="24"/>
      <c r="G576" s="24"/>
      <c r="H576" s="25"/>
    </row>
    <row r="577" spans="1:8" ht="12.75" customHeight="1">
      <c r="A577" s="878">
        <v>600121</v>
      </c>
      <c r="B577" s="881" t="s">
        <v>7285</v>
      </c>
      <c r="C577" s="29"/>
      <c r="D577" s="24"/>
      <c r="E577" s="24"/>
      <c r="F577" s="24"/>
      <c r="G577" s="24"/>
      <c r="H577" s="25"/>
    </row>
    <row r="578" spans="1:8" ht="13.5" customHeight="1">
      <c r="A578" s="878">
        <v>600122</v>
      </c>
      <c r="B578" s="881" t="s">
        <v>5771</v>
      </c>
      <c r="C578" s="29"/>
      <c r="D578" s="24"/>
      <c r="E578" s="24"/>
      <c r="F578" s="24"/>
      <c r="G578" s="24"/>
      <c r="H578" s="25"/>
    </row>
    <row r="579" spans="1:8" ht="15.75" customHeight="1">
      <c r="A579" s="878">
        <v>600123</v>
      </c>
      <c r="B579" s="881" t="s">
        <v>5772</v>
      </c>
      <c r="C579" s="29"/>
      <c r="D579" s="24"/>
      <c r="E579" s="24"/>
      <c r="F579" s="24"/>
      <c r="G579" s="24"/>
      <c r="H579" s="25"/>
    </row>
    <row r="580" spans="1:8" ht="11.25" customHeight="1">
      <c r="A580" s="878">
        <v>600124</v>
      </c>
      <c r="B580" s="881" t="s">
        <v>5773</v>
      </c>
      <c r="C580" s="29"/>
      <c r="D580" s="24"/>
      <c r="E580" s="24"/>
      <c r="F580" s="24"/>
      <c r="G580" s="24"/>
      <c r="H580" s="25"/>
    </row>
    <row r="581" spans="1:8" ht="11.25" customHeight="1">
      <c r="A581" s="878">
        <v>600170</v>
      </c>
      <c r="B581" s="881" t="s">
        <v>5774</v>
      </c>
      <c r="C581" s="29"/>
      <c r="D581" s="24"/>
      <c r="E581" s="24"/>
      <c r="F581" s="24"/>
      <c r="G581" s="24"/>
      <c r="H581" s="25"/>
    </row>
    <row r="582" spans="1:8" ht="12.75" customHeight="1">
      <c r="A582" s="878">
        <v>600173</v>
      </c>
      <c r="B582" s="881" t="s">
        <v>5775</v>
      </c>
      <c r="C582" s="29"/>
      <c r="D582" s="24"/>
      <c r="E582" s="24"/>
      <c r="F582" s="24"/>
      <c r="G582" s="24"/>
      <c r="H582" s="25"/>
    </row>
    <row r="583" spans="1:8" ht="10.5" customHeight="1">
      <c r="A583" s="878">
        <v>600307</v>
      </c>
      <c r="B583" s="881" t="s">
        <v>5776</v>
      </c>
      <c r="C583" s="29"/>
      <c r="D583" s="24"/>
      <c r="E583" s="24"/>
      <c r="F583" s="24"/>
      <c r="G583" s="24"/>
      <c r="H583" s="25"/>
    </row>
    <row r="584" spans="1:8" ht="13.5" customHeight="1">
      <c r="A584" s="878">
        <v>600312</v>
      </c>
      <c r="B584" s="881" t="s">
        <v>5777</v>
      </c>
      <c r="C584" s="29"/>
      <c r="D584" s="24"/>
      <c r="E584" s="24"/>
      <c r="F584" s="24"/>
      <c r="G584" s="24"/>
      <c r="H584" s="25"/>
    </row>
    <row r="585" spans="1:8" ht="13.5" customHeight="1">
      <c r="A585" s="878">
        <v>600313</v>
      </c>
      <c r="B585" s="881" t="s">
        <v>5778</v>
      </c>
      <c r="C585" s="29"/>
      <c r="D585" s="24"/>
      <c r="E585" s="24"/>
      <c r="F585" s="24"/>
      <c r="G585" s="24"/>
      <c r="H585" s="25"/>
    </row>
    <row r="586" spans="1:8" ht="12.75" customHeight="1">
      <c r="A586" s="878">
        <v>600331</v>
      </c>
      <c r="B586" s="881" t="s">
        <v>5779</v>
      </c>
      <c r="C586" s="29"/>
      <c r="D586" s="24"/>
      <c r="E586" s="24"/>
      <c r="F586" s="24"/>
      <c r="G586" s="24"/>
      <c r="H586" s="25"/>
    </row>
    <row r="587" spans="1:8" ht="11.25" customHeight="1">
      <c r="A587" s="878">
        <v>600348</v>
      </c>
      <c r="B587" s="881" t="s">
        <v>5780</v>
      </c>
      <c r="C587" s="29"/>
      <c r="D587" s="24"/>
      <c r="E587" s="24"/>
      <c r="F587" s="24"/>
      <c r="G587" s="24"/>
      <c r="H587" s="25"/>
    </row>
    <row r="588" spans="1:8" ht="11.25" customHeight="1">
      <c r="A588" s="878">
        <v>600349</v>
      </c>
      <c r="B588" s="881" t="s">
        <v>5781</v>
      </c>
      <c r="C588" s="29"/>
      <c r="D588" s="24"/>
      <c r="E588" s="24"/>
      <c r="F588" s="24"/>
      <c r="G588" s="24"/>
      <c r="H588" s="25"/>
    </row>
    <row r="589" spans="1:8" ht="14.25" customHeight="1">
      <c r="A589" s="878">
        <v>600351</v>
      </c>
      <c r="B589" s="881" t="s">
        <v>5782</v>
      </c>
      <c r="C589" s="29"/>
      <c r="D589" s="24"/>
      <c r="E589" s="24"/>
      <c r="F589" s="24"/>
      <c r="G589" s="24"/>
      <c r="H589" s="25"/>
    </row>
    <row r="590" spans="1:8" ht="12.75" customHeight="1">
      <c r="A590" s="878">
        <v>600808</v>
      </c>
      <c r="B590" s="873" t="s">
        <v>5783</v>
      </c>
      <c r="C590" s="29"/>
      <c r="D590" s="24"/>
      <c r="E590" s="24"/>
      <c r="F590" s="24"/>
      <c r="G590" s="24"/>
      <c r="H590" s="25"/>
    </row>
    <row r="591" spans="1:8" ht="15" customHeight="1">
      <c r="A591" s="876" t="s">
        <v>5784</v>
      </c>
      <c r="B591" s="881" t="s">
        <v>5785</v>
      </c>
      <c r="C591" s="29"/>
      <c r="D591" s="24"/>
      <c r="E591" s="24"/>
      <c r="F591" s="24"/>
      <c r="G591" s="24"/>
      <c r="H591" s="25"/>
    </row>
    <row r="592" spans="1:8" ht="16.5" customHeight="1">
      <c r="A592" s="876" t="s">
        <v>7286</v>
      </c>
      <c r="B592" s="881" t="s">
        <v>7287</v>
      </c>
      <c r="C592" s="29"/>
      <c r="D592" s="24"/>
      <c r="E592" s="24"/>
      <c r="F592" s="24"/>
      <c r="G592" s="24"/>
      <c r="H592" s="25"/>
    </row>
    <row r="593" spans="1:8" ht="14.25" customHeight="1">
      <c r="A593" s="876" t="s">
        <v>7288</v>
      </c>
      <c r="B593" s="881" t="s">
        <v>7289</v>
      </c>
      <c r="C593" s="29"/>
      <c r="D593" s="24"/>
      <c r="E593" s="24"/>
      <c r="F593" s="24"/>
      <c r="G593" s="24"/>
      <c r="H593" s="25"/>
    </row>
    <row r="594" spans="1:8" ht="11.25" customHeight="1">
      <c r="A594" s="876" t="s">
        <v>5786</v>
      </c>
      <c r="B594" s="881" t="s">
        <v>5787</v>
      </c>
      <c r="C594" s="29"/>
      <c r="D594" s="24"/>
      <c r="E594" s="24"/>
      <c r="F594" s="24"/>
      <c r="G594" s="24"/>
      <c r="H594" s="25"/>
    </row>
    <row r="595" spans="1:8" ht="13.5" customHeight="1">
      <c r="A595" s="1142" t="s">
        <v>7538</v>
      </c>
      <c r="B595" s="1143" t="s">
        <v>7539</v>
      </c>
      <c r="C595" s="29"/>
      <c r="D595" s="24"/>
      <c r="E595" s="24"/>
      <c r="F595" s="24"/>
      <c r="G595" s="24"/>
      <c r="H595" s="25"/>
    </row>
    <row r="596" spans="1:8" ht="11.25" customHeight="1">
      <c r="A596" s="1144" t="s">
        <v>5788</v>
      </c>
      <c r="B596" s="1145" t="s">
        <v>5789</v>
      </c>
      <c r="C596" s="29"/>
      <c r="D596" s="24"/>
      <c r="E596" s="24"/>
      <c r="F596" s="24"/>
      <c r="G596" s="24"/>
      <c r="H596" s="25"/>
    </row>
    <row r="597" spans="1:8" ht="12.75" customHeight="1">
      <c r="A597" s="876" t="s">
        <v>5790</v>
      </c>
      <c r="B597" s="881" t="s">
        <v>5791</v>
      </c>
      <c r="C597" s="29"/>
      <c r="D597" s="24"/>
      <c r="E597" s="24"/>
      <c r="F597" s="24"/>
      <c r="G597" s="24"/>
      <c r="H597" s="25"/>
    </row>
    <row r="598" spans="1:8" ht="9.75" customHeight="1" thickBot="1">
      <c r="A598" s="876" t="s">
        <v>7290</v>
      </c>
      <c r="B598" s="881" t="s">
        <v>7291</v>
      </c>
      <c r="C598" s="29"/>
      <c r="D598" s="32"/>
      <c r="E598" s="32"/>
      <c r="F598" s="32"/>
      <c r="G598" s="32"/>
      <c r="H598" s="33"/>
    </row>
    <row r="599" spans="1:8" ht="12" customHeight="1" thickTop="1">
      <c r="A599" s="876" t="s">
        <v>7745</v>
      </c>
      <c r="B599" s="881" t="s">
        <v>7746</v>
      </c>
      <c r="C599" s="29"/>
      <c r="D599" s="34"/>
      <c r="E599" s="34"/>
      <c r="F599" s="34"/>
      <c r="G599" s="34"/>
      <c r="H599" s="35"/>
    </row>
    <row r="600" spans="1:8" ht="24" customHeight="1">
      <c r="A600" s="876" t="s">
        <v>5792</v>
      </c>
      <c r="B600" s="881" t="s">
        <v>5793</v>
      </c>
      <c r="C600" s="29"/>
      <c r="D600" s="24"/>
      <c r="E600" s="24"/>
      <c r="F600" s="24"/>
      <c r="G600" s="24"/>
      <c r="H600" s="25"/>
    </row>
    <row r="601" spans="1:8" ht="15.75" customHeight="1">
      <c r="A601" s="876" t="s">
        <v>7292</v>
      </c>
      <c r="B601" s="881" t="s">
        <v>7293</v>
      </c>
      <c r="C601" s="29"/>
      <c r="D601" s="24"/>
      <c r="E601" s="24"/>
      <c r="F601" s="24"/>
      <c r="G601" s="24"/>
      <c r="H601" s="25"/>
    </row>
    <row r="602" spans="1:8" ht="12" customHeight="1">
      <c r="A602" s="876" t="s">
        <v>7294</v>
      </c>
      <c r="B602" s="881" t="s">
        <v>7295</v>
      </c>
      <c r="C602" s="29"/>
      <c r="D602" s="24"/>
      <c r="E602" s="24"/>
      <c r="F602" s="24"/>
      <c r="G602" s="24"/>
      <c r="H602" s="25"/>
    </row>
    <row r="603" spans="1:8" ht="15" customHeight="1">
      <c r="A603" s="876" t="s">
        <v>7747</v>
      </c>
      <c r="B603" s="881" t="s">
        <v>7748</v>
      </c>
      <c r="C603" s="29"/>
      <c r="D603" s="24"/>
      <c r="E603" s="24"/>
      <c r="F603" s="24"/>
      <c r="G603" s="24"/>
      <c r="H603" s="25"/>
    </row>
    <row r="604" spans="1:8" ht="13.5" customHeight="1">
      <c r="A604" s="876" t="s">
        <v>7296</v>
      </c>
      <c r="B604" s="881" t="s">
        <v>7297</v>
      </c>
      <c r="C604" s="29"/>
      <c r="D604" s="24"/>
      <c r="E604" s="24"/>
      <c r="F604" s="24"/>
      <c r="G604" s="24"/>
      <c r="H604" s="25"/>
    </row>
    <row r="605" spans="1:8" ht="11.25" customHeight="1">
      <c r="A605" s="876" t="s">
        <v>6904</v>
      </c>
      <c r="B605" s="881" t="s">
        <v>6955</v>
      </c>
      <c r="C605" s="29"/>
      <c r="D605" s="24"/>
      <c r="E605" s="24"/>
      <c r="F605" s="24"/>
      <c r="G605" s="24"/>
      <c r="H605" s="25"/>
    </row>
    <row r="606" spans="1:8" ht="12" customHeight="1">
      <c r="A606" s="876" t="s">
        <v>6905</v>
      </c>
      <c r="B606" s="881" t="s">
        <v>6956</v>
      </c>
      <c r="C606" s="29"/>
      <c r="D606" s="24"/>
      <c r="E606" s="24"/>
      <c r="F606" s="24"/>
      <c r="G606" s="24"/>
      <c r="H606" s="25"/>
    </row>
    <row r="607" spans="1:8" ht="12" customHeight="1">
      <c r="A607" s="876" t="s">
        <v>6906</v>
      </c>
      <c r="B607" s="881" t="s">
        <v>6957</v>
      </c>
      <c r="C607" s="29"/>
      <c r="D607" s="24"/>
      <c r="E607" s="24"/>
      <c r="F607" s="24"/>
      <c r="G607" s="24"/>
      <c r="H607" s="25"/>
    </row>
    <row r="608" spans="1:8" ht="12.75" customHeight="1">
      <c r="A608" s="876" t="s">
        <v>7540</v>
      </c>
      <c r="B608" s="881" t="s">
        <v>7541</v>
      </c>
      <c r="C608" s="29"/>
      <c r="D608" s="24"/>
      <c r="E608" s="24"/>
      <c r="F608" s="24"/>
      <c r="G608" s="24"/>
      <c r="H608" s="25"/>
    </row>
    <row r="609" spans="1:8" ht="14.25" customHeight="1">
      <c r="A609" s="876" t="s">
        <v>6907</v>
      </c>
      <c r="B609" s="881" t="s">
        <v>6958</v>
      </c>
      <c r="C609" s="29"/>
      <c r="D609" s="24"/>
      <c r="E609" s="24"/>
      <c r="F609" s="24"/>
      <c r="G609" s="24"/>
      <c r="H609" s="25"/>
    </row>
    <row r="610" spans="1:8" ht="13.5" customHeight="1">
      <c r="A610" s="876" t="s">
        <v>7298</v>
      </c>
      <c r="B610" s="881" t="s">
        <v>7299</v>
      </c>
      <c r="C610" s="29"/>
      <c r="D610" s="24"/>
      <c r="E610" s="24"/>
      <c r="F610" s="24"/>
      <c r="G610" s="24"/>
      <c r="H610" s="25"/>
    </row>
    <row r="611" spans="1:8" ht="25.5" customHeight="1">
      <c r="A611" s="876" t="s">
        <v>7300</v>
      </c>
      <c r="B611" s="881" t="s">
        <v>7301</v>
      </c>
      <c r="C611" s="29"/>
      <c r="D611" s="24"/>
      <c r="E611" s="24"/>
      <c r="F611" s="24"/>
      <c r="G611" s="24"/>
      <c r="H611" s="25"/>
    </row>
    <row r="612" spans="1:8" ht="25.5" customHeight="1">
      <c r="A612" s="876" t="s">
        <v>7302</v>
      </c>
      <c r="B612" s="881" t="s">
        <v>7303</v>
      </c>
      <c r="C612" s="29"/>
      <c r="D612" s="24"/>
      <c r="E612" s="24"/>
      <c r="F612" s="24"/>
      <c r="G612" s="24"/>
      <c r="H612" s="25"/>
    </row>
    <row r="613" spans="1:8" ht="25.5" customHeight="1">
      <c r="A613" s="876" t="s">
        <v>5794</v>
      </c>
      <c r="B613" s="881" t="s">
        <v>5795</v>
      </c>
      <c r="C613" s="29"/>
      <c r="D613" s="24"/>
      <c r="E613" s="24"/>
      <c r="F613" s="24"/>
      <c r="G613" s="24"/>
      <c r="H613" s="25"/>
    </row>
    <row r="614" spans="1:8" ht="25.5" customHeight="1">
      <c r="A614" s="876" t="s">
        <v>5796</v>
      </c>
      <c r="B614" s="881" t="s">
        <v>5797</v>
      </c>
      <c r="C614" s="29"/>
      <c r="D614" s="24"/>
      <c r="E614" s="24"/>
      <c r="F614" s="24"/>
      <c r="G614" s="24"/>
      <c r="H614" s="25"/>
    </row>
    <row r="615" spans="1:8" ht="13.5" customHeight="1">
      <c r="A615" s="876" t="s">
        <v>5798</v>
      </c>
      <c r="B615" s="881" t="s">
        <v>5799</v>
      </c>
      <c r="C615" s="29"/>
      <c r="D615" s="24"/>
      <c r="E615" s="24"/>
      <c r="F615" s="24"/>
      <c r="G615" s="24"/>
      <c r="H615" s="25"/>
    </row>
    <row r="616" spans="1:8" ht="12.75" customHeight="1">
      <c r="A616" s="876" t="s">
        <v>5800</v>
      </c>
      <c r="B616" s="881" t="s">
        <v>5801</v>
      </c>
      <c r="C616" s="29"/>
      <c r="D616" s="24"/>
      <c r="E616" s="24"/>
      <c r="F616" s="24"/>
      <c r="G616" s="24"/>
      <c r="H616" s="25"/>
    </row>
    <row r="617" spans="1:8" ht="15" customHeight="1">
      <c r="A617" s="876" t="s">
        <v>5802</v>
      </c>
      <c r="B617" s="881" t="s">
        <v>5803</v>
      </c>
      <c r="C617" s="29"/>
      <c r="D617" s="24"/>
      <c r="E617" s="24"/>
      <c r="F617" s="24"/>
      <c r="G617" s="24"/>
      <c r="H617" s="25"/>
    </row>
    <row r="618" spans="1:8" ht="15.75" customHeight="1">
      <c r="A618" s="876" t="s">
        <v>7304</v>
      </c>
      <c r="B618" s="881" t="s">
        <v>7305</v>
      </c>
      <c r="C618" s="29"/>
      <c r="D618" s="24"/>
      <c r="E618" s="24"/>
      <c r="F618" s="24"/>
      <c r="G618" s="24"/>
      <c r="H618" s="25"/>
    </row>
    <row r="619" spans="1:8" ht="14.25" customHeight="1">
      <c r="A619" s="876" t="s">
        <v>7749</v>
      </c>
      <c r="B619" s="881" t="s">
        <v>7750</v>
      </c>
      <c r="C619" s="29"/>
      <c r="D619" s="24"/>
      <c r="E619" s="24"/>
      <c r="F619" s="24"/>
      <c r="G619" s="24"/>
      <c r="H619" s="25"/>
    </row>
    <row r="620" spans="1:8" ht="13.5" customHeight="1">
      <c r="A620" s="876" t="s">
        <v>5804</v>
      </c>
      <c r="B620" s="881" t="s">
        <v>5805</v>
      </c>
      <c r="C620" s="29"/>
      <c r="D620" s="24"/>
      <c r="E620" s="24"/>
      <c r="F620" s="24"/>
      <c r="G620" s="24"/>
      <c r="H620" s="25"/>
    </row>
    <row r="621" spans="1:8">
      <c r="A621" s="876" t="s">
        <v>5806</v>
      </c>
      <c r="B621" s="881" t="s">
        <v>5807</v>
      </c>
      <c r="C621" s="29"/>
      <c r="D621" s="24"/>
      <c r="E621" s="24"/>
      <c r="F621" s="24"/>
      <c r="G621" s="24"/>
      <c r="H621" s="25"/>
    </row>
    <row r="622" spans="1:8">
      <c r="A622" s="876" t="s">
        <v>5808</v>
      </c>
      <c r="B622" s="881" t="s">
        <v>5809</v>
      </c>
      <c r="C622" s="29"/>
      <c r="D622" s="24"/>
      <c r="E622" s="24"/>
      <c r="F622" s="24"/>
      <c r="G622" s="24"/>
      <c r="H622" s="25"/>
    </row>
    <row r="623" spans="1:8">
      <c r="A623" s="876" t="s">
        <v>5810</v>
      </c>
      <c r="B623" s="881" t="s">
        <v>5811</v>
      </c>
      <c r="C623" s="29"/>
      <c r="D623" s="24"/>
      <c r="E623" s="24"/>
      <c r="F623" s="24"/>
      <c r="G623" s="24"/>
      <c r="H623" s="25"/>
    </row>
    <row r="624" spans="1:8">
      <c r="A624" s="876" t="s">
        <v>5812</v>
      </c>
      <c r="B624" s="881" t="s">
        <v>5813</v>
      </c>
      <c r="C624" s="29"/>
      <c r="D624" s="24"/>
      <c r="E624" s="24"/>
      <c r="F624" s="24"/>
      <c r="G624" s="24"/>
      <c r="H624" s="25"/>
    </row>
    <row r="625" spans="1:8" ht="13.5" thickBot="1">
      <c r="A625" s="876" t="s">
        <v>5814</v>
      </c>
      <c r="B625" s="881" t="s">
        <v>5815</v>
      </c>
      <c r="C625" s="29"/>
      <c r="D625" s="32"/>
      <c r="E625" s="32"/>
      <c r="F625" s="32"/>
      <c r="G625" s="32"/>
      <c r="H625" s="33"/>
    </row>
    <row r="626" spans="1:8" ht="13.5" customHeight="1" thickTop="1">
      <c r="A626" s="876" t="s">
        <v>6908</v>
      </c>
      <c r="B626" s="881" t="s">
        <v>6959</v>
      </c>
      <c r="C626" s="29"/>
      <c r="D626" s="34"/>
      <c r="E626" s="34"/>
      <c r="F626" s="34"/>
      <c r="G626" s="34"/>
      <c r="H626" s="35"/>
    </row>
    <row r="627" spans="1:8">
      <c r="A627" s="876" t="s">
        <v>7306</v>
      </c>
      <c r="B627" s="881" t="s">
        <v>7307</v>
      </c>
      <c r="C627" s="29"/>
      <c r="D627" s="24"/>
      <c r="E627" s="24"/>
      <c r="F627" s="24"/>
      <c r="G627" s="24"/>
      <c r="H627" s="25"/>
    </row>
    <row r="628" spans="1:8">
      <c r="A628" s="876" t="s">
        <v>7308</v>
      </c>
      <c r="B628" s="881" t="s">
        <v>7309</v>
      </c>
      <c r="C628" s="29"/>
      <c r="D628" s="24"/>
      <c r="E628" s="24"/>
      <c r="F628" s="24"/>
      <c r="G628" s="24"/>
      <c r="H628" s="25"/>
    </row>
    <row r="629" spans="1:8">
      <c r="A629" s="876" t="s">
        <v>7310</v>
      </c>
      <c r="B629" s="881" t="s">
        <v>7311</v>
      </c>
      <c r="C629" s="29"/>
      <c r="D629" s="24"/>
      <c r="E629" s="24"/>
      <c r="F629" s="24"/>
      <c r="G629" s="24"/>
      <c r="H629" s="25"/>
    </row>
    <row r="630" spans="1:8">
      <c r="A630" s="876" t="s">
        <v>7751</v>
      </c>
      <c r="B630" s="881" t="s">
        <v>7752</v>
      </c>
      <c r="C630" s="29"/>
      <c r="D630" s="24"/>
      <c r="E630" s="24"/>
      <c r="F630" s="24"/>
      <c r="G630" s="24"/>
      <c r="H630" s="25"/>
    </row>
    <row r="631" spans="1:8">
      <c r="A631" s="876" t="s">
        <v>7542</v>
      </c>
      <c r="B631" s="881" t="s">
        <v>7543</v>
      </c>
      <c r="C631" s="29"/>
      <c r="D631" s="24"/>
      <c r="E631" s="24"/>
      <c r="F631" s="24"/>
      <c r="G631" s="24"/>
      <c r="H631" s="25"/>
    </row>
    <row r="632" spans="1:8">
      <c r="A632" s="876" t="s">
        <v>7753</v>
      </c>
      <c r="B632" s="881" t="s">
        <v>7754</v>
      </c>
      <c r="C632" s="29"/>
      <c r="D632" s="24"/>
      <c r="E632" s="24"/>
      <c r="F632" s="24"/>
      <c r="G632" s="24"/>
      <c r="H632" s="25"/>
    </row>
    <row r="633" spans="1:8">
      <c r="A633" s="876" t="s">
        <v>5816</v>
      </c>
      <c r="B633" s="881" t="s">
        <v>5817</v>
      </c>
      <c r="C633" s="29"/>
      <c r="D633" s="24"/>
      <c r="E633" s="24"/>
      <c r="F633" s="24"/>
      <c r="G633" s="24"/>
      <c r="H633" s="25"/>
    </row>
    <row r="634" spans="1:8">
      <c r="A634" s="876" t="s">
        <v>5818</v>
      </c>
      <c r="B634" s="881" t="s">
        <v>5819</v>
      </c>
      <c r="C634" s="29"/>
      <c r="D634" s="24"/>
      <c r="E634" s="24"/>
      <c r="F634" s="24"/>
      <c r="G634" s="24"/>
      <c r="H634" s="25"/>
    </row>
    <row r="635" spans="1:8">
      <c r="A635" s="876" t="s">
        <v>7544</v>
      </c>
      <c r="B635" s="881" t="s">
        <v>7545</v>
      </c>
      <c r="C635" s="29"/>
      <c r="D635" s="24"/>
      <c r="E635" s="24"/>
      <c r="F635" s="24"/>
      <c r="G635" s="24"/>
      <c r="H635" s="25"/>
    </row>
    <row r="636" spans="1:8">
      <c r="A636" s="1142" t="s">
        <v>5820</v>
      </c>
      <c r="B636" s="1143" t="s">
        <v>5821</v>
      </c>
      <c r="C636" s="29"/>
      <c r="D636" s="24"/>
      <c r="E636" s="24"/>
      <c r="F636" s="24"/>
      <c r="G636" s="24"/>
      <c r="H636" s="25"/>
    </row>
    <row r="637" spans="1:8">
      <c r="A637" s="1144" t="s">
        <v>5822</v>
      </c>
      <c r="B637" s="1145" t="s">
        <v>5823</v>
      </c>
      <c r="C637" s="29"/>
      <c r="D637" s="24"/>
      <c r="E637" s="24"/>
      <c r="F637" s="24"/>
      <c r="G637" s="24"/>
      <c r="H637" s="25"/>
    </row>
    <row r="638" spans="1:8">
      <c r="A638" s="876" t="s">
        <v>5824</v>
      </c>
      <c r="B638" s="881" t="s">
        <v>5825</v>
      </c>
      <c r="C638" s="29"/>
      <c r="D638" s="24"/>
      <c r="E638" s="24"/>
      <c r="F638" s="24"/>
      <c r="G638" s="24"/>
      <c r="H638" s="25"/>
    </row>
    <row r="639" spans="1:8">
      <c r="A639" s="876" t="s">
        <v>7312</v>
      </c>
      <c r="B639" s="881" t="s">
        <v>7313</v>
      </c>
      <c r="C639" s="29"/>
      <c r="D639" s="24"/>
      <c r="E639" s="24"/>
      <c r="F639" s="24"/>
      <c r="G639" s="24"/>
      <c r="H639" s="25"/>
    </row>
    <row r="640" spans="1:8">
      <c r="A640" s="876" t="s">
        <v>5826</v>
      </c>
      <c r="B640" s="881" t="s">
        <v>5827</v>
      </c>
      <c r="C640" s="29"/>
      <c r="D640" s="24"/>
      <c r="E640" s="24"/>
      <c r="F640" s="24"/>
      <c r="G640" s="24"/>
      <c r="H640" s="25"/>
    </row>
    <row r="641" spans="1:8">
      <c r="A641" s="876" t="s">
        <v>5828</v>
      </c>
      <c r="B641" s="881" t="s">
        <v>5829</v>
      </c>
      <c r="C641" s="29"/>
      <c r="D641" s="24"/>
      <c r="E641" s="24"/>
      <c r="F641" s="24"/>
      <c r="G641" s="24"/>
      <c r="H641" s="25"/>
    </row>
    <row r="642" spans="1:8">
      <c r="A642" s="876" t="s">
        <v>5830</v>
      </c>
      <c r="B642" s="881" t="s">
        <v>5831</v>
      </c>
      <c r="C642" s="29"/>
      <c r="D642" s="24"/>
      <c r="E642" s="24"/>
      <c r="F642" s="24"/>
      <c r="G642" s="24"/>
      <c r="H642" s="25"/>
    </row>
    <row r="643" spans="1:8">
      <c r="A643" s="876" t="s">
        <v>5832</v>
      </c>
      <c r="B643" s="881" t="s">
        <v>5833</v>
      </c>
      <c r="C643" s="29"/>
      <c r="D643" s="24"/>
      <c r="E643" s="24"/>
      <c r="F643" s="24"/>
      <c r="G643" s="24"/>
      <c r="H643" s="25"/>
    </row>
    <row r="644" spans="1:8">
      <c r="A644" s="876" t="s">
        <v>5834</v>
      </c>
      <c r="B644" s="881" t="s">
        <v>5835</v>
      </c>
      <c r="C644" s="29"/>
      <c r="D644" s="24"/>
      <c r="E644" s="24"/>
      <c r="F644" s="24"/>
      <c r="G644" s="24"/>
      <c r="H644" s="25"/>
    </row>
    <row r="645" spans="1:8">
      <c r="A645" s="876" t="s">
        <v>5836</v>
      </c>
      <c r="B645" s="881" t="s">
        <v>5837</v>
      </c>
      <c r="C645" s="29"/>
      <c r="D645" s="24"/>
      <c r="E645" s="24"/>
      <c r="F645" s="24"/>
      <c r="G645" s="24"/>
      <c r="H645" s="25"/>
    </row>
    <row r="646" spans="1:8">
      <c r="A646" s="876" t="s">
        <v>5838</v>
      </c>
      <c r="B646" s="881" t="s">
        <v>5839</v>
      </c>
      <c r="C646" s="29"/>
      <c r="D646" s="24"/>
      <c r="E646" s="24"/>
      <c r="F646" s="24"/>
      <c r="G646" s="24"/>
      <c r="H646" s="25"/>
    </row>
    <row r="647" spans="1:8" ht="12.75" customHeight="1">
      <c r="A647" s="876" t="s">
        <v>5840</v>
      </c>
      <c r="B647" s="881" t="s">
        <v>5841</v>
      </c>
      <c r="C647" s="29"/>
      <c r="D647" s="24"/>
      <c r="E647" s="24"/>
      <c r="F647" s="24"/>
      <c r="G647" s="24"/>
      <c r="H647" s="25"/>
    </row>
    <row r="648" spans="1:8" ht="15.75" customHeight="1">
      <c r="A648" s="876" t="s">
        <v>5842</v>
      </c>
      <c r="B648" s="881" t="s">
        <v>5843</v>
      </c>
      <c r="C648" s="29"/>
      <c r="D648" s="24"/>
      <c r="E648" s="24"/>
      <c r="F648" s="24"/>
      <c r="G648" s="24"/>
      <c r="H648" s="25"/>
    </row>
    <row r="649" spans="1:8" ht="14.25" customHeight="1">
      <c r="A649" s="876" t="s">
        <v>5844</v>
      </c>
      <c r="B649" s="881" t="s">
        <v>5845</v>
      </c>
      <c r="C649" s="29"/>
      <c r="D649" s="24"/>
      <c r="E649" s="24"/>
      <c r="F649" s="24"/>
      <c r="G649" s="24"/>
      <c r="H649" s="25"/>
    </row>
    <row r="650" spans="1:8" ht="14.25" customHeight="1">
      <c r="A650" s="876" t="s">
        <v>5846</v>
      </c>
      <c r="B650" s="881" t="s">
        <v>5847</v>
      </c>
      <c r="C650" s="29"/>
      <c r="D650" s="24"/>
      <c r="E650" s="24"/>
      <c r="F650" s="24"/>
      <c r="G650" s="24"/>
      <c r="H650" s="25"/>
    </row>
    <row r="651" spans="1:8" ht="15" customHeight="1">
      <c r="A651" s="876" t="s">
        <v>5848</v>
      </c>
      <c r="B651" s="881" t="s">
        <v>5849</v>
      </c>
      <c r="C651" s="29"/>
      <c r="D651" s="24"/>
      <c r="E651" s="24"/>
      <c r="F651" s="24"/>
      <c r="G651" s="24"/>
      <c r="H651" s="25"/>
    </row>
    <row r="652" spans="1:8" ht="11.25" customHeight="1" thickBot="1">
      <c r="A652" s="876" t="s">
        <v>5850</v>
      </c>
      <c r="B652" s="881" t="s">
        <v>5851</v>
      </c>
      <c r="C652" s="29"/>
      <c r="D652" s="32"/>
      <c r="E652" s="32"/>
      <c r="F652" s="32"/>
      <c r="G652" s="32"/>
      <c r="H652" s="33"/>
    </row>
    <row r="653" spans="1:8" ht="18" customHeight="1" thickTop="1">
      <c r="A653" s="876" t="s">
        <v>5852</v>
      </c>
      <c r="B653" s="881" t="s">
        <v>5853</v>
      </c>
      <c r="C653" s="29"/>
      <c r="D653" s="34"/>
      <c r="E653" s="34"/>
      <c r="F653" s="34"/>
      <c r="G653" s="34"/>
      <c r="H653" s="35"/>
    </row>
    <row r="654" spans="1:8" ht="15" customHeight="1">
      <c r="A654" s="876" t="s">
        <v>5854</v>
      </c>
      <c r="B654" s="881" t="s">
        <v>5855</v>
      </c>
      <c r="C654" s="29"/>
      <c r="D654" s="24"/>
      <c r="E654" s="24"/>
      <c r="F654" s="24"/>
      <c r="G654" s="24"/>
      <c r="H654" s="25"/>
    </row>
    <row r="655" spans="1:8" ht="11.25" customHeight="1">
      <c r="A655" s="876" t="s">
        <v>5856</v>
      </c>
      <c r="B655" s="881" t="s">
        <v>5857</v>
      </c>
      <c r="C655" s="29"/>
      <c r="D655" s="24"/>
      <c r="E655" s="24"/>
      <c r="F655" s="24"/>
      <c r="G655" s="24"/>
      <c r="H655" s="25"/>
    </row>
    <row r="656" spans="1:8" ht="11.25" customHeight="1">
      <c r="A656" s="876" t="s">
        <v>5858</v>
      </c>
      <c r="B656" s="881" t="s">
        <v>5859</v>
      </c>
      <c r="C656" s="29"/>
      <c r="D656" s="24"/>
      <c r="E656" s="24"/>
      <c r="F656" s="24"/>
      <c r="G656" s="24"/>
      <c r="H656" s="25"/>
    </row>
    <row r="657" spans="1:8" ht="15" customHeight="1">
      <c r="A657" s="876" t="s">
        <v>5860</v>
      </c>
      <c r="B657" s="881" t="s">
        <v>5861</v>
      </c>
      <c r="C657" s="29"/>
      <c r="D657" s="24"/>
      <c r="E657" s="24"/>
      <c r="F657" s="24"/>
      <c r="G657" s="24"/>
      <c r="H657" s="25"/>
    </row>
    <row r="658" spans="1:8" ht="11.25" customHeight="1">
      <c r="A658" s="876" t="s">
        <v>7314</v>
      </c>
      <c r="B658" s="881" t="s">
        <v>7315</v>
      </c>
      <c r="C658" s="29"/>
      <c r="D658" s="24"/>
      <c r="E658" s="24"/>
      <c r="F658" s="24"/>
      <c r="G658" s="24"/>
      <c r="H658" s="25"/>
    </row>
    <row r="659" spans="1:8" ht="11.25" customHeight="1">
      <c r="A659" s="876" t="s">
        <v>5862</v>
      </c>
      <c r="B659" s="881" t="s">
        <v>5863</v>
      </c>
      <c r="C659" s="29"/>
      <c r="D659" s="24"/>
      <c r="E659" s="24"/>
      <c r="F659" s="24"/>
      <c r="G659" s="24"/>
      <c r="H659" s="25"/>
    </row>
    <row r="660" spans="1:8" ht="15" customHeight="1">
      <c r="A660" s="876" t="s">
        <v>5864</v>
      </c>
      <c r="B660" s="881" t="s">
        <v>5865</v>
      </c>
      <c r="C660" s="29"/>
      <c r="D660" s="24"/>
      <c r="E660" s="24"/>
      <c r="F660" s="24"/>
      <c r="G660" s="24"/>
      <c r="H660" s="25"/>
    </row>
    <row r="661" spans="1:8" ht="15" customHeight="1">
      <c r="A661" s="876" t="s">
        <v>5866</v>
      </c>
      <c r="B661" s="881" t="s">
        <v>5867</v>
      </c>
      <c r="C661" s="29"/>
      <c r="D661" s="24"/>
      <c r="E661" s="24"/>
      <c r="F661" s="24"/>
      <c r="G661" s="24"/>
      <c r="H661" s="25"/>
    </row>
    <row r="662" spans="1:8" ht="15.75" customHeight="1">
      <c r="A662" s="876" t="s">
        <v>5868</v>
      </c>
      <c r="B662" s="881" t="s">
        <v>5869</v>
      </c>
      <c r="C662" s="29"/>
      <c r="D662" s="24"/>
      <c r="E662" s="24"/>
      <c r="F662" s="24"/>
      <c r="G662" s="24"/>
      <c r="H662" s="25"/>
    </row>
    <row r="663" spans="1:8" ht="13.5" customHeight="1">
      <c r="A663" s="876" t="s">
        <v>5870</v>
      </c>
      <c r="B663" s="881" t="s">
        <v>5871</v>
      </c>
      <c r="C663" s="29"/>
      <c r="D663" s="24"/>
      <c r="E663" s="24"/>
      <c r="F663" s="24"/>
      <c r="G663" s="24"/>
      <c r="H663" s="25"/>
    </row>
    <row r="664" spans="1:8" ht="11.25" customHeight="1">
      <c r="A664" s="876" t="s">
        <v>6909</v>
      </c>
      <c r="B664" s="881" t="s">
        <v>6960</v>
      </c>
      <c r="C664" s="29"/>
      <c r="D664" s="24"/>
      <c r="E664" s="24"/>
      <c r="F664" s="24"/>
      <c r="G664" s="24"/>
      <c r="H664" s="25"/>
    </row>
    <row r="665" spans="1:8" ht="13.5" customHeight="1">
      <c r="A665" s="876" t="s">
        <v>5872</v>
      </c>
      <c r="B665" s="881" t="s">
        <v>5873</v>
      </c>
      <c r="C665" s="29"/>
      <c r="D665" s="24"/>
      <c r="E665" s="24"/>
      <c r="F665" s="24"/>
      <c r="G665" s="24"/>
      <c r="H665" s="25"/>
    </row>
    <row r="666" spans="1:8" ht="14.25" customHeight="1">
      <c r="A666" s="876" t="s">
        <v>5874</v>
      </c>
      <c r="B666" s="881" t="s">
        <v>5875</v>
      </c>
      <c r="C666" s="29"/>
      <c r="D666" s="24"/>
      <c r="E666" s="24"/>
      <c r="F666" s="24"/>
      <c r="G666" s="24"/>
      <c r="H666" s="25"/>
    </row>
    <row r="667" spans="1:8" ht="15" customHeight="1">
      <c r="A667" s="876" t="s">
        <v>7316</v>
      </c>
      <c r="B667" s="881" t="s">
        <v>7317</v>
      </c>
      <c r="C667" s="29"/>
      <c r="D667" s="24"/>
      <c r="E667" s="24"/>
      <c r="F667" s="24"/>
      <c r="G667" s="24"/>
      <c r="H667" s="25"/>
    </row>
    <row r="668" spans="1:8" ht="15.75" customHeight="1">
      <c r="A668" s="876" t="s">
        <v>5876</v>
      </c>
      <c r="B668" s="881" t="s">
        <v>5877</v>
      </c>
      <c r="C668" s="29"/>
      <c r="D668" s="24"/>
      <c r="E668" s="24"/>
      <c r="F668" s="24"/>
      <c r="G668" s="24"/>
      <c r="H668" s="25"/>
    </row>
    <row r="669" spans="1:8" ht="15.75" customHeight="1">
      <c r="A669" s="876" t="s">
        <v>5878</v>
      </c>
      <c r="B669" s="881" t="s">
        <v>5879</v>
      </c>
      <c r="C669" s="29"/>
      <c r="D669" s="24"/>
      <c r="E669" s="24"/>
      <c r="F669" s="24"/>
      <c r="G669" s="24"/>
      <c r="H669" s="25"/>
    </row>
    <row r="670" spans="1:8" ht="12" customHeight="1">
      <c r="A670" s="876" t="s">
        <v>5880</v>
      </c>
      <c r="B670" s="881" t="s">
        <v>5881</v>
      </c>
      <c r="C670" s="29"/>
      <c r="D670" s="24"/>
      <c r="E670" s="24"/>
      <c r="F670" s="24"/>
      <c r="G670" s="24"/>
      <c r="H670" s="25"/>
    </row>
    <row r="671" spans="1:8" ht="12" customHeight="1">
      <c r="A671" s="876" t="s">
        <v>5882</v>
      </c>
      <c r="B671" s="881" t="s">
        <v>5883</v>
      </c>
      <c r="C671" s="29"/>
      <c r="D671" s="24"/>
      <c r="E671" s="24"/>
      <c r="F671" s="24"/>
      <c r="G671" s="24"/>
      <c r="H671" s="25"/>
    </row>
    <row r="672" spans="1:8" ht="15" customHeight="1">
      <c r="A672" s="876" t="s">
        <v>6910</v>
      </c>
      <c r="B672" s="881" t="s">
        <v>6961</v>
      </c>
      <c r="C672" s="29"/>
      <c r="D672" s="24"/>
      <c r="E672" s="24"/>
      <c r="F672" s="24"/>
      <c r="G672" s="24"/>
      <c r="H672" s="25"/>
    </row>
    <row r="673" spans="1:8" ht="12" customHeight="1">
      <c r="A673" s="876" t="s">
        <v>5884</v>
      </c>
      <c r="B673" s="881" t="s">
        <v>5885</v>
      </c>
      <c r="C673" s="29"/>
      <c r="D673" s="24"/>
      <c r="E673" s="24"/>
      <c r="F673" s="24"/>
      <c r="G673" s="24"/>
      <c r="H673" s="25"/>
    </row>
    <row r="674" spans="1:8" ht="12" customHeight="1">
      <c r="A674" s="876" t="s">
        <v>6911</v>
      </c>
      <c r="B674" s="881" t="s">
        <v>6962</v>
      </c>
      <c r="C674" s="29"/>
      <c r="D674" s="24"/>
      <c r="E674" s="24"/>
      <c r="F674" s="24"/>
      <c r="G674" s="24"/>
      <c r="H674" s="25"/>
    </row>
    <row r="675" spans="1:8" ht="14.25" customHeight="1">
      <c r="A675" s="876" t="s">
        <v>5886</v>
      </c>
      <c r="B675" s="881" t="s">
        <v>5887</v>
      </c>
      <c r="C675" s="29"/>
      <c r="D675" s="24"/>
      <c r="E675" s="24"/>
      <c r="F675" s="24"/>
      <c r="G675" s="24"/>
      <c r="H675" s="25"/>
    </row>
    <row r="676" spans="1:8" ht="15" customHeight="1">
      <c r="A676" s="876" t="s">
        <v>5888</v>
      </c>
      <c r="B676" s="881" t="s">
        <v>5889</v>
      </c>
      <c r="C676" s="29"/>
      <c r="D676" s="24"/>
      <c r="E676" s="24"/>
      <c r="F676" s="24"/>
      <c r="G676" s="24"/>
      <c r="H676" s="25"/>
    </row>
    <row r="677" spans="1:8" ht="12" customHeight="1">
      <c r="A677" s="1142" t="s">
        <v>6912</v>
      </c>
      <c r="B677" s="1143" t="s">
        <v>6963</v>
      </c>
      <c r="C677" s="29"/>
      <c r="D677" s="24"/>
      <c r="E677" s="24"/>
      <c r="F677" s="24"/>
      <c r="G677" s="24"/>
      <c r="H677" s="25"/>
    </row>
    <row r="678" spans="1:8" ht="15.75" customHeight="1">
      <c r="A678" s="1144" t="s">
        <v>5890</v>
      </c>
      <c r="B678" s="1145" t="s">
        <v>5891</v>
      </c>
      <c r="C678" s="29"/>
      <c r="D678" s="24"/>
      <c r="E678" s="24"/>
      <c r="F678" s="24"/>
      <c r="G678" s="24"/>
      <c r="H678" s="25"/>
    </row>
    <row r="679" spans="1:8" ht="14.25" customHeight="1" thickBot="1">
      <c r="A679" s="876" t="s">
        <v>6913</v>
      </c>
      <c r="B679" s="881" t="s">
        <v>6964</v>
      </c>
      <c r="C679" s="29"/>
      <c r="D679" s="32"/>
      <c r="E679" s="32"/>
      <c r="F679" s="32"/>
      <c r="G679" s="32"/>
      <c r="H679" s="33"/>
    </row>
    <row r="680" spans="1:8" ht="15.75" customHeight="1" thickTop="1">
      <c r="A680" s="876" t="s">
        <v>5892</v>
      </c>
      <c r="B680" s="881" t="s">
        <v>5893</v>
      </c>
      <c r="C680" s="29"/>
      <c r="D680" s="34"/>
      <c r="E680" s="34"/>
      <c r="F680" s="34"/>
      <c r="G680" s="34"/>
      <c r="H680" s="35"/>
    </row>
    <row r="681" spans="1:8" ht="12" customHeight="1">
      <c r="A681" s="876" t="s">
        <v>5894</v>
      </c>
      <c r="B681" s="881" t="s">
        <v>5895</v>
      </c>
      <c r="C681" s="29"/>
      <c r="D681" s="24"/>
      <c r="E681" s="24"/>
      <c r="F681" s="24"/>
      <c r="G681" s="24"/>
      <c r="H681" s="25"/>
    </row>
    <row r="682" spans="1:8" ht="11.25" customHeight="1">
      <c r="A682" s="876" t="s">
        <v>5896</v>
      </c>
      <c r="B682" s="881" t="s">
        <v>5897</v>
      </c>
      <c r="C682" s="29"/>
      <c r="D682" s="24"/>
      <c r="E682" s="24"/>
      <c r="F682" s="24"/>
      <c r="G682" s="24"/>
      <c r="H682" s="25"/>
    </row>
    <row r="683" spans="1:8" ht="12" customHeight="1">
      <c r="A683" s="876" t="s">
        <v>5898</v>
      </c>
      <c r="B683" s="881" t="s">
        <v>5899</v>
      </c>
      <c r="C683" s="29"/>
      <c r="D683" s="24"/>
      <c r="E683" s="24"/>
      <c r="F683" s="24"/>
      <c r="G683" s="24"/>
      <c r="H683" s="25"/>
    </row>
    <row r="684" spans="1:8" ht="13.5" customHeight="1">
      <c r="A684" s="876" t="s">
        <v>5900</v>
      </c>
      <c r="B684" s="881" t="s">
        <v>5901</v>
      </c>
      <c r="C684" s="29"/>
      <c r="D684" s="24"/>
      <c r="E684" s="24"/>
      <c r="F684" s="24"/>
      <c r="G684" s="24"/>
      <c r="H684" s="25"/>
    </row>
    <row r="685" spans="1:8" ht="12.75" customHeight="1">
      <c r="A685" s="876" t="s">
        <v>5902</v>
      </c>
      <c r="B685" s="881" t="s">
        <v>5903</v>
      </c>
      <c r="C685" s="29"/>
      <c r="D685" s="24"/>
      <c r="E685" s="24"/>
      <c r="F685" s="24"/>
      <c r="G685" s="24"/>
      <c r="H685" s="25"/>
    </row>
    <row r="686" spans="1:8" ht="11.25" customHeight="1">
      <c r="A686" s="876" t="s">
        <v>5904</v>
      </c>
      <c r="B686" s="881" t="s">
        <v>5905</v>
      </c>
      <c r="C686" s="29"/>
      <c r="D686" s="24"/>
      <c r="E686" s="24"/>
      <c r="F686" s="24"/>
      <c r="G686" s="24"/>
      <c r="H686" s="25"/>
    </row>
    <row r="687" spans="1:8" ht="11.25" customHeight="1">
      <c r="A687" s="876" t="s">
        <v>7546</v>
      </c>
      <c r="B687" s="881" t="s">
        <v>7547</v>
      </c>
      <c r="C687" s="29"/>
      <c r="D687" s="24"/>
      <c r="E687" s="24"/>
      <c r="F687" s="24"/>
      <c r="G687" s="24"/>
      <c r="H687" s="25"/>
    </row>
    <row r="688" spans="1:8" ht="10.5" customHeight="1">
      <c r="A688" s="876" t="s">
        <v>5906</v>
      </c>
      <c r="B688" s="881" t="s">
        <v>5907</v>
      </c>
      <c r="C688" s="29"/>
      <c r="D688" s="24"/>
      <c r="E688" s="24"/>
      <c r="F688" s="24"/>
      <c r="G688" s="24"/>
      <c r="H688" s="25"/>
    </row>
    <row r="689" spans="1:8" ht="12.75" customHeight="1">
      <c r="A689" s="876" t="s">
        <v>5908</v>
      </c>
      <c r="B689" s="881" t="s">
        <v>5929</v>
      </c>
      <c r="C689" s="29"/>
      <c r="D689" s="24"/>
      <c r="E689" s="24"/>
      <c r="F689" s="24"/>
      <c r="G689" s="24"/>
      <c r="H689" s="25"/>
    </row>
    <row r="690" spans="1:8" ht="11.25" customHeight="1">
      <c r="A690" s="876" t="s">
        <v>5930</v>
      </c>
      <c r="B690" s="881" t="s">
        <v>5931</v>
      </c>
      <c r="C690" s="29"/>
      <c r="D690" s="24"/>
      <c r="E690" s="24"/>
      <c r="F690" s="24"/>
      <c r="G690" s="24"/>
      <c r="H690" s="25"/>
    </row>
    <row r="691" spans="1:8" ht="15" customHeight="1">
      <c r="A691" s="876" t="s">
        <v>5932</v>
      </c>
      <c r="B691" s="881" t="s">
        <v>5933</v>
      </c>
      <c r="C691" s="29"/>
      <c r="D691" s="24"/>
      <c r="E691" s="24"/>
      <c r="F691" s="24"/>
      <c r="G691" s="24"/>
      <c r="H691" s="25"/>
    </row>
    <row r="692" spans="1:8" ht="13.5" customHeight="1">
      <c r="A692" s="876" t="s">
        <v>5934</v>
      </c>
      <c r="B692" s="881" t="s">
        <v>5935</v>
      </c>
      <c r="C692" s="29"/>
      <c r="D692" s="24"/>
      <c r="E692" s="24"/>
      <c r="F692" s="24"/>
      <c r="G692" s="24"/>
      <c r="H692" s="25"/>
    </row>
    <row r="693" spans="1:8" ht="15.75" customHeight="1">
      <c r="A693" s="876" t="s">
        <v>7755</v>
      </c>
      <c r="B693" s="873" t="s">
        <v>7756</v>
      </c>
      <c r="C693" s="29"/>
      <c r="D693" s="24"/>
      <c r="E693" s="24"/>
      <c r="F693" s="24"/>
      <c r="G693" s="24"/>
      <c r="H693" s="25"/>
    </row>
    <row r="694" spans="1:8" ht="15" customHeight="1">
      <c r="A694" s="876" t="s">
        <v>5936</v>
      </c>
      <c r="B694" s="873" t="s">
        <v>5937</v>
      </c>
      <c r="C694" s="29"/>
      <c r="D694" s="24"/>
      <c r="E694" s="24"/>
      <c r="F694" s="24"/>
      <c r="G694" s="24"/>
      <c r="H694" s="25"/>
    </row>
    <row r="695" spans="1:8" ht="25.5" customHeight="1">
      <c r="A695" s="876" t="s">
        <v>5938</v>
      </c>
      <c r="B695" s="873" t="s">
        <v>5939</v>
      </c>
      <c r="C695" s="29"/>
      <c r="D695" s="24"/>
      <c r="E695" s="24"/>
      <c r="F695" s="24"/>
      <c r="G695" s="24"/>
      <c r="H695" s="25"/>
    </row>
    <row r="696" spans="1:8" ht="15" customHeight="1">
      <c r="A696" s="876" t="s">
        <v>5940</v>
      </c>
      <c r="B696" s="873" t="s">
        <v>5941</v>
      </c>
      <c r="C696" s="29"/>
      <c r="D696" s="24"/>
      <c r="E696" s="24"/>
      <c r="F696" s="24"/>
      <c r="G696" s="24"/>
      <c r="H696" s="25"/>
    </row>
    <row r="697" spans="1:8" ht="13.5" customHeight="1">
      <c r="A697" s="876" t="s">
        <v>5942</v>
      </c>
      <c r="B697" s="873" t="s">
        <v>5943</v>
      </c>
      <c r="C697" s="29"/>
      <c r="D697" s="24"/>
      <c r="E697" s="24"/>
      <c r="F697" s="24"/>
      <c r="G697" s="24"/>
      <c r="H697" s="25"/>
    </row>
    <row r="698" spans="1:8" ht="12.75" customHeight="1">
      <c r="A698" s="876" t="s">
        <v>5944</v>
      </c>
      <c r="B698" s="881" t="s">
        <v>5945</v>
      </c>
      <c r="C698" s="29"/>
      <c r="D698" s="24"/>
      <c r="E698" s="24"/>
      <c r="F698" s="24"/>
      <c r="G698" s="24"/>
      <c r="H698" s="25"/>
    </row>
    <row r="699" spans="1:8" ht="12" customHeight="1">
      <c r="A699" s="876" t="s">
        <v>5946</v>
      </c>
      <c r="B699" s="881" t="s">
        <v>5947</v>
      </c>
      <c r="C699" s="29"/>
      <c r="D699" s="24"/>
      <c r="E699" s="24"/>
      <c r="F699" s="24"/>
      <c r="G699" s="24"/>
      <c r="H699" s="25"/>
    </row>
    <row r="700" spans="1:8" ht="11.25" customHeight="1">
      <c r="A700" s="876" t="s">
        <v>5948</v>
      </c>
      <c r="B700" s="881" t="s">
        <v>5949</v>
      </c>
      <c r="C700" s="29"/>
      <c r="D700" s="24"/>
      <c r="E700" s="24"/>
      <c r="F700" s="24"/>
      <c r="G700" s="24"/>
      <c r="H700" s="25"/>
    </row>
    <row r="701" spans="1:8" ht="14.25" customHeight="1">
      <c r="A701" s="876" t="s">
        <v>5950</v>
      </c>
      <c r="B701" s="881" t="s">
        <v>5951</v>
      </c>
      <c r="C701" s="29"/>
      <c r="D701" s="24"/>
      <c r="E701" s="24"/>
      <c r="F701" s="24"/>
      <c r="G701" s="24"/>
      <c r="H701" s="25"/>
    </row>
    <row r="702" spans="1:8" ht="13.5" customHeight="1">
      <c r="A702" s="876" t="s">
        <v>5952</v>
      </c>
      <c r="B702" s="881" t="s">
        <v>5953</v>
      </c>
      <c r="C702" s="29"/>
      <c r="D702" s="24"/>
      <c r="E702" s="24"/>
      <c r="F702" s="24"/>
      <c r="G702" s="24"/>
      <c r="H702" s="25"/>
    </row>
    <row r="703" spans="1:8" ht="15" customHeight="1">
      <c r="A703" s="876" t="s">
        <v>5954</v>
      </c>
      <c r="B703" s="881" t="s">
        <v>5955</v>
      </c>
      <c r="C703" s="29"/>
      <c r="D703" s="24"/>
      <c r="E703" s="24"/>
      <c r="F703" s="24"/>
      <c r="G703" s="24"/>
      <c r="H703" s="25"/>
    </row>
    <row r="704" spans="1:8" ht="13.5" customHeight="1">
      <c r="A704" s="876" t="s">
        <v>5956</v>
      </c>
      <c r="B704" s="881" t="s">
        <v>5957</v>
      </c>
      <c r="C704" s="29"/>
      <c r="D704" s="24"/>
      <c r="E704" s="24"/>
      <c r="F704" s="24"/>
      <c r="G704" s="24"/>
      <c r="H704" s="25"/>
    </row>
    <row r="705" spans="1:8" ht="12" customHeight="1">
      <c r="A705" s="876" t="s">
        <v>5958</v>
      </c>
      <c r="B705" s="881" t="s">
        <v>5959</v>
      </c>
      <c r="C705" s="29"/>
      <c r="D705" s="24"/>
      <c r="E705" s="24"/>
      <c r="F705" s="24"/>
      <c r="G705" s="24"/>
      <c r="H705" s="25"/>
    </row>
    <row r="706" spans="1:8" ht="12.75" customHeight="1" thickBot="1">
      <c r="A706" s="876" t="s">
        <v>5960</v>
      </c>
      <c r="B706" s="881" t="s">
        <v>5961</v>
      </c>
      <c r="C706" s="29"/>
      <c r="D706" s="32"/>
      <c r="E706" s="32"/>
      <c r="F706" s="32"/>
      <c r="G706" s="32"/>
      <c r="H706" s="33"/>
    </row>
    <row r="707" spans="1:8" ht="13.5" customHeight="1" thickTop="1">
      <c r="A707" s="876" t="s">
        <v>5962</v>
      </c>
      <c r="B707" s="881" t="s">
        <v>5963</v>
      </c>
      <c r="C707" s="29"/>
      <c r="D707" s="34"/>
      <c r="E707" s="34"/>
      <c r="F707" s="34"/>
      <c r="G707" s="34"/>
      <c r="H707" s="35"/>
    </row>
    <row r="708" spans="1:8" ht="13.5" customHeight="1">
      <c r="A708" s="876" t="s">
        <v>5964</v>
      </c>
      <c r="B708" s="881" t="s">
        <v>5965</v>
      </c>
      <c r="C708" s="29"/>
      <c r="D708" s="24"/>
      <c r="E708" s="24"/>
      <c r="F708" s="24"/>
      <c r="G708" s="24"/>
      <c r="H708" s="25"/>
    </row>
    <row r="709" spans="1:8" ht="15.75" customHeight="1">
      <c r="A709" s="876" t="s">
        <v>5966</v>
      </c>
      <c r="B709" s="881" t="s">
        <v>6008</v>
      </c>
      <c r="C709" s="29"/>
      <c r="D709" s="24"/>
      <c r="E709" s="24"/>
      <c r="F709" s="24"/>
      <c r="G709" s="24"/>
      <c r="H709" s="25"/>
    </row>
    <row r="710" spans="1:8" ht="18.75" customHeight="1">
      <c r="A710" s="876" t="s">
        <v>6009</v>
      </c>
      <c r="B710" s="881" t="s">
        <v>6010</v>
      </c>
      <c r="C710" s="29"/>
      <c r="D710" s="24"/>
      <c r="E710" s="24"/>
      <c r="F710" s="24"/>
      <c r="G710" s="24"/>
      <c r="H710" s="25"/>
    </row>
    <row r="711" spans="1:8" ht="15.75" customHeight="1">
      <c r="A711" s="876" t="s">
        <v>6011</v>
      </c>
      <c r="B711" s="881" t="s">
        <v>6012</v>
      </c>
      <c r="C711" s="29"/>
      <c r="D711" s="24"/>
      <c r="E711" s="24"/>
      <c r="F711" s="24"/>
      <c r="G711" s="24"/>
      <c r="H711" s="25"/>
    </row>
    <row r="712" spans="1:8" ht="12.75" customHeight="1">
      <c r="A712" s="876" t="s">
        <v>7757</v>
      </c>
      <c r="B712" s="881" t="s">
        <v>7758</v>
      </c>
      <c r="C712" s="29"/>
      <c r="D712" s="24"/>
      <c r="E712" s="24"/>
      <c r="F712" s="24"/>
      <c r="G712" s="24"/>
      <c r="H712" s="25"/>
    </row>
    <row r="713" spans="1:8" ht="10.5" customHeight="1">
      <c r="A713" s="876" t="s">
        <v>7759</v>
      </c>
      <c r="B713" s="881" t="s">
        <v>7760</v>
      </c>
      <c r="C713" s="29"/>
      <c r="D713" s="24"/>
      <c r="E713" s="24"/>
      <c r="F713" s="24"/>
      <c r="G713" s="24"/>
      <c r="H713" s="25"/>
    </row>
    <row r="714" spans="1:8" ht="14.25" customHeight="1">
      <c r="A714" s="876" t="s">
        <v>7761</v>
      </c>
      <c r="B714" s="881" t="s">
        <v>7762</v>
      </c>
      <c r="C714" s="29"/>
      <c r="D714" s="24"/>
      <c r="E714" s="24"/>
      <c r="F714" s="24"/>
      <c r="G714" s="24"/>
      <c r="H714" s="25"/>
    </row>
    <row r="715" spans="1:8" ht="15" customHeight="1">
      <c r="A715" s="876" t="s">
        <v>6013</v>
      </c>
      <c r="B715" s="881" t="s">
        <v>6014</v>
      </c>
      <c r="C715" s="29"/>
      <c r="D715" s="24"/>
      <c r="E715" s="24"/>
      <c r="F715" s="24"/>
      <c r="G715" s="24"/>
      <c r="H715" s="25"/>
    </row>
    <row r="716" spans="1:8" ht="13.5" customHeight="1">
      <c r="A716" s="876" t="s">
        <v>7318</v>
      </c>
      <c r="B716" s="881" t="s">
        <v>7319</v>
      </c>
      <c r="C716" s="29"/>
      <c r="D716" s="24"/>
      <c r="E716" s="24"/>
      <c r="F716" s="24"/>
      <c r="G716" s="24"/>
      <c r="H716" s="25"/>
    </row>
    <row r="717" spans="1:8" ht="17.25" customHeight="1">
      <c r="A717" s="1142" t="s">
        <v>6015</v>
      </c>
      <c r="B717" s="1143" t="s">
        <v>6016</v>
      </c>
      <c r="C717" s="29"/>
      <c r="D717" s="24"/>
      <c r="E717" s="24"/>
      <c r="F717" s="24"/>
      <c r="G717" s="24"/>
      <c r="H717" s="25"/>
    </row>
    <row r="718" spans="1:8" ht="13.5" customHeight="1">
      <c r="A718" s="1144" t="s">
        <v>6017</v>
      </c>
      <c r="B718" s="1145" t="s">
        <v>6018</v>
      </c>
      <c r="C718" s="29"/>
      <c r="D718" s="24"/>
      <c r="E718" s="24"/>
      <c r="F718" s="24"/>
      <c r="G718" s="24"/>
      <c r="H718" s="25"/>
    </row>
    <row r="719" spans="1:8" ht="16.5" customHeight="1">
      <c r="A719" s="876" t="s">
        <v>6019</v>
      </c>
      <c r="B719" s="881" t="s">
        <v>6020</v>
      </c>
      <c r="C719" s="29"/>
      <c r="D719" s="24"/>
      <c r="E719" s="24"/>
      <c r="F719" s="24"/>
      <c r="G719" s="24"/>
      <c r="H719" s="25"/>
    </row>
    <row r="720" spans="1:8" ht="14.25" customHeight="1">
      <c r="A720" s="876" t="s">
        <v>6021</v>
      </c>
      <c r="B720" s="881" t="s">
        <v>6022</v>
      </c>
      <c r="C720" s="29"/>
      <c r="D720" s="24"/>
      <c r="E720" s="24"/>
      <c r="F720" s="24"/>
      <c r="G720" s="24"/>
      <c r="H720" s="25"/>
    </row>
    <row r="721" spans="1:8" ht="15.75" customHeight="1">
      <c r="A721" s="876" t="s">
        <v>6023</v>
      </c>
      <c r="B721" s="881" t="s">
        <v>6024</v>
      </c>
      <c r="C721" s="29"/>
      <c r="D721" s="24"/>
      <c r="E721" s="24"/>
      <c r="F721" s="24"/>
      <c r="G721" s="24"/>
      <c r="H721" s="25"/>
    </row>
    <row r="722" spans="1:8" ht="16.5" customHeight="1">
      <c r="A722" s="876" t="s">
        <v>7320</v>
      </c>
      <c r="B722" s="881" t="s">
        <v>7321</v>
      </c>
      <c r="C722" s="29"/>
      <c r="D722" s="24"/>
      <c r="E722" s="24"/>
      <c r="F722" s="24"/>
      <c r="G722" s="24"/>
      <c r="H722" s="25"/>
    </row>
    <row r="723" spans="1:8" ht="16.5" customHeight="1">
      <c r="A723" s="876" t="s">
        <v>6025</v>
      </c>
      <c r="B723" s="881" t="s">
        <v>6026</v>
      </c>
      <c r="C723" s="29"/>
      <c r="D723" s="24"/>
      <c r="E723" s="24"/>
      <c r="F723" s="24"/>
      <c r="G723" s="24"/>
      <c r="H723" s="25"/>
    </row>
    <row r="724" spans="1:8" ht="15.75" customHeight="1">
      <c r="A724" s="876" t="s">
        <v>6027</v>
      </c>
      <c r="B724" s="881" t="s">
        <v>6028</v>
      </c>
      <c r="C724" s="29"/>
      <c r="D724" s="24"/>
      <c r="E724" s="24"/>
      <c r="F724" s="24"/>
      <c r="G724" s="24"/>
      <c r="H724" s="25"/>
    </row>
    <row r="725" spans="1:8" ht="11.25" customHeight="1">
      <c r="A725" s="876" t="s">
        <v>6029</v>
      </c>
      <c r="B725" s="881" t="s">
        <v>6030</v>
      </c>
      <c r="C725" s="29"/>
      <c r="D725" s="24"/>
      <c r="E725" s="24"/>
      <c r="F725" s="24"/>
      <c r="G725" s="24"/>
      <c r="H725" s="25"/>
    </row>
    <row r="726" spans="1:8" ht="12" customHeight="1">
      <c r="A726" s="876" t="s">
        <v>7548</v>
      </c>
      <c r="B726" s="881" t="s">
        <v>7549</v>
      </c>
      <c r="C726" s="29"/>
      <c r="D726" s="24"/>
      <c r="E726" s="24"/>
      <c r="F726" s="24"/>
      <c r="G726" s="24"/>
      <c r="H726" s="25"/>
    </row>
    <row r="727" spans="1:8" ht="10.5" customHeight="1">
      <c r="A727" s="876" t="s">
        <v>6031</v>
      </c>
      <c r="B727" s="881" t="s">
        <v>6032</v>
      </c>
      <c r="C727" s="29"/>
      <c r="D727" s="24"/>
      <c r="E727" s="24"/>
      <c r="F727" s="24"/>
      <c r="G727" s="24"/>
      <c r="H727" s="25"/>
    </row>
    <row r="728" spans="1:8" ht="12" customHeight="1">
      <c r="A728" s="876" t="s">
        <v>6033</v>
      </c>
      <c r="B728" s="881" t="s">
        <v>6034</v>
      </c>
      <c r="C728" s="29"/>
      <c r="D728" s="24"/>
      <c r="E728" s="24"/>
      <c r="F728" s="24"/>
      <c r="G728" s="24"/>
      <c r="H728" s="25"/>
    </row>
    <row r="729" spans="1:8" ht="13.5" customHeight="1">
      <c r="A729" s="876" t="s">
        <v>6035</v>
      </c>
      <c r="B729" s="881" t="s">
        <v>6036</v>
      </c>
      <c r="C729" s="29"/>
      <c r="D729" s="24"/>
      <c r="E729" s="24"/>
      <c r="F729" s="24"/>
      <c r="G729" s="24"/>
      <c r="H729" s="25"/>
    </row>
    <row r="730" spans="1:8" ht="11.25" customHeight="1">
      <c r="A730" s="876" t="s">
        <v>6037</v>
      </c>
      <c r="B730" s="881" t="s">
        <v>6038</v>
      </c>
      <c r="C730" s="29"/>
      <c r="D730" s="24"/>
      <c r="E730" s="24"/>
      <c r="F730" s="24"/>
      <c r="G730" s="24"/>
      <c r="H730" s="25"/>
    </row>
    <row r="731" spans="1:8" ht="13.5" customHeight="1">
      <c r="A731" s="876" t="s">
        <v>6039</v>
      </c>
      <c r="B731" s="881" t="s">
        <v>6040</v>
      </c>
      <c r="C731" s="29"/>
      <c r="D731" s="24"/>
      <c r="E731" s="24"/>
      <c r="F731" s="24"/>
      <c r="G731" s="24"/>
      <c r="H731" s="25"/>
    </row>
    <row r="732" spans="1:8" ht="13.5" customHeight="1" thickBot="1">
      <c r="A732" s="876" t="s">
        <v>6041</v>
      </c>
      <c r="B732" s="881" t="s">
        <v>6042</v>
      </c>
      <c r="C732" s="29"/>
      <c r="D732" s="32"/>
      <c r="E732" s="32"/>
      <c r="F732" s="32"/>
      <c r="G732" s="32"/>
      <c r="H732" s="33"/>
    </row>
    <row r="733" spans="1:8" ht="13.5" customHeight="1" thickTop="1">
      <c r="A733" s="876" t="s">
        <v>6043</v>
      </c>
      <c r="B733" s="881" t="s">
        <v>6072</v>
      </c>
      <c r="C733" s="29"/>
      <c r="D733" s="34"/>
      <c r="E733" s="34"/>
      <c r="F733" s="34"/>
      <c r="G733" s="34"/>
      <c r="H733" s="35"/>
    </row>
    <row r="734" spans="1:8" ht="14.25" customHeight="1">
      <c r="A734" s="876" t="s">
        <v>6073</v>
      </c>
      <c r="B734" s="881" t="s">
        <v>6074</v>
      </c>
      <c r="C734" s="29"/>
      <c r="D734" s="24"/>
      <c r="E734" s="24"/>
      <c r="F734" s="24"/>
      <c r="G734" s="24"/>
      <c r="H734" s="25"/>
    </row>
    <row r="735" spans="1:8" ht="15" customHeight="1">
      <c r="A735" s="876" t="s">
        <v>6075</v>
      </c>
      <c r="B735" s="873" t="s">
        <v>6076</v>
      </c>
      <c r="C735" s="29"/>
      <c r="D735" s="24"/>
      <c r="E735" s="24"/>
      <c r="F735" s="24"/>
      <c r="G735" s="24"/>
      <c r="H735" s="25"/>
    </row>
    <row r="736" spans="1:8" ht="15.75" customHeight="1">
      <c r="A736" s="876" t="s">
        <v>6077</v>
      </c>
      <c r="B736" s="873" t="s">
        <v>6078</v>
      </c>
      <c r="C736" s="29"/>
      <c r="D736" s="24"/>
      <c r="E736" s="24"/>
      <c r="F736" s="24"/>
      <c r="G736" s="24"/>
      <c r="H736" s="25"/>
    </row>
    <row r="737" spans="1:8" ht="13.5" customHeight="1">
      <c r="A737" s="876" t="s">
        <v>6079</v>
      </c>
      <c r="B737" s="873" t="s">
        <v>6080</v>
      </c>
      <c r="C737" s="29"/>
      <c r="D737" s="24"/>
      <c r="E737" s="24"/>
      <c r="F737" s="24"/>
      <c r="G737" s="24"/>
      <c r="H737" s="25"/>
    </row>
    <row r="738" spans="1:8" ht="10.5" customHeight="1">
      <c r="A738" s="876" t="s">
        <v>6081</v>
      </c>
      <c r="B738" s="873" t="s">
        <v>6082</v>
      </c>
      <c r="C738" s="29"/>
      <c r="D738" s="24"/>
      <c r="E738" s="24"/>
      <c r="F738" s="24"/>
      <c r="G738" s="24"/>
      <c r="H738" s="25"/>
    </row>
    <row r="739" spans="1:8" ht="13.5" customHeight="1">
      <c r="A739" s="876" t="s">
        <v>6083</v>
      </c>
      <c r="B739" s="881" t="s">
        <v>6084</v>
      </c>
      <c r="C739" s="29"/>
      <c r="D739" s="24"/>
      <c r="E739" s="24"/>
      <c r="F739" s="24"/>
      <c r="G739" s="24"/>
      <c r="H739" s="25"/>
    </row>
    <row r="740" spans="1:8" ht="12" customHeight="1">
      <c r="A740" s="876" t="s">
        <v>6085</v>
      </c>
      <c r="B740" s="881" t="s">
        <v>6086</v>
      </c>
      <c r="C740" s="29"/>
      <c r="D740" s="24"/>
      <c r="E740" s="24"/>
      <c r="F740" s="24"/>
      <c r="G740" s="24"/>
      <c r="H740" s="25"/>
    </row>
    <row r="741" spans="1:8" ht="12.75" customHeight="1">
      <c r="A741" s="876" t="s">
        <v>6087</v>
      </c>
      <c r="B741" s="881" t="s">
        <v>6088</v>
      </c>
      <c r="C741" s="29"/>
      <c r="D741" s="24"/>
      <c r="E741" s="24"/>
      <c r="F741" s="24"/>
      <c r="G741" s="24"/>
      <c r="H741" s="25"/>
    </row>
    <row r="742" spans="1:8" ht="15.75" customHeight="1">
      <c r="A742" s="876" t="s">
        <v>6089</v>
      </c>
      <c r="B742" s="873" t="s">
        <v>6090</v>
      </c>
      <c r="C742" s="29"/>
      <c r="D742" s="24"/>
      <c r="E742" s="24"/>
      <c r="F742" s="24"/>
      <c r="G742" s="24"/>
      <c r="H742" s="25"/>
    </row>
    <row r="743" spans="1:8" ht="16.5" customHeight="1">
      <c r="A743" s="876" t="s">
        <v>6091</v>
      </c>
      <c r="B743" s="881" t="s">
        <v>6092</v>
      </c>
      <c r="C743" s="29"/>
      <c r="D743" s="24"/>
      <c r="E743" s="24"/>
      <c r="F743" s="24"/>
      <c r="G743" s="24"/>
      <c r="H743" s="25"/>
    </row>
    <row r="744" spans="1:8" ht="15.75" customHeight="1">
      <c r="A744" s="876" t="s">
        <v>6093</v>
      </c>
      <c r="B744" s="881" t="s">
        <v>6094</v>
      </c>
      <c r="C744" s="29"/>
      <c r="D744" s="24"/>
      <c r="E744" s="24"/>
      <c r="F744" s="24"/>
      <c r="G744" s="24"/>
      <c r="H744" s="25"/>
    </row>
    <row r="745" spans="1:8" ht="14.25" customHeight="1">
      <c r="A745" s="876" t="s">
        <v>6095</v>
      </c>
      <c r="B745" s="881" t="s">
        <v>6096</v>
      </c>
      <c r="C745" s="29"/>
      <c r="D745" s="24"/>
      <c r="E745" s="24"/>
      <c r="F745" s="24"/>
      <c r="G745" s="24"/>
      <c r="H745" s="25"/>
    </row>
    <row r="746" spans="1:8" ht="15" customHeight="1">
      <c r="A746" s="876" t="s">
        <v>6097</v>
      </c>
      <c r="B746" s="873" t="s">
        <v>6098</v>
      </c>
      <c r="C746" s="29"/>
      <c r="D746" s="24"/>
      <c r="E746" s="24"/>
      <c r="F746" s="24"/>
      <c r="G746" s="24"/>
      <c r="H746" s="25"/>
    </row>
    <row r="747" spans="1:8" ht="15" customHeight="1">
      <c r="A747" s="876" t="s">
        <v>6099</v>
      </c>
      <c r="B747" s="881" t="s">
        <v>6100</v>
      </c>
      <c r="C747" s="29"/>
      <c r="D747" s="24"/>
      <c r="E747" s="24"/>
      <c r="F747" s="24"/>
      <c r="G747" s="24"/>
      <c r="H747" s="25"/>
    </row>
    <row r="748" spans="1:8" ht="14.25" customHeight="1">
      <c r="A748" s="876" t="s">
        <v>6101</v>
      </c>
      <c r="B748" s="881" t="s">
        <v>6102</v>
      </c>
      <c r="C748" s="29"/>
      <c r="D748" s="24"/>
      <c r="E748" s="24"/>
      <c r="F748" s="24"/>
      <c r="G748" s="24"/>
      <c r="H748" s="25"/>
    </row>
    <row r="749" spans="1:8" ht="14.25" customHeight="1">
      <c r="A749" s="876" t="s">
        <v>6103</v>
      </c>
      <c r="B749" s="881" t="s">
        <v>6134</v>
      </c>
      <c r="C749" s="29"/>
      <c r="D749" s="24"/>
      <c r="E749" s="24"/>
      <c r="F749" s="24"/>
      <c r="G749" s="24"/>
      <c r="H749" s="25"/>
    </row>
    <row r="750" spans="1:8" ht="13.5" customHeight="1">
      <c r="A750" s="876" t="s">
        <v>6135</v>
      </c>
      <c r="B750" s="881" t="s">
        <v>6136</v>
      </c>
      <c r="C750" s="29"/>
      <c r="D750" s="24"/>
      <c r="E750" s="24"/>
      <c r="F750" s="24"/>
      <c r="G750" s="24"/>
      <c r="H750" s="25"/>
    </row>
    <row r="751" spans="1:8" ht="16.5" customHeight="1">
      <c r="A751" s="876" t="s">
        <v>6137</v>
      </c>
      <c r="B751" s="881" t="s">
        <v>6138</v>
      </c>
      <c r="C751" s="29"/>
      <c r="D751" s="24"/>
      <c r="E751" s="24"/>
      <c r="F751" s="24"/>
      <c r="G751" s="24"/>
      <c r="H751" s="25"/>
    </row>
    <row r="752" spans="1:8" ht="14.25" customHeight="1">
      <c r="A752" s="876" t="s">
        <v>6139</v>
      </c>
      <c r="B752" s="881" t="s">
        <v>6140</v>
      </c>
      <c r="C752" s="29"/>
      <c r="D752" s="24"/>
      <c r="E752" s="24"/>
      <c r="F752" s="24"/>
      <c r="G752" s="24"/>
      <c r="H752" s="25"/>
    </row>
    <row r="753" spans="1:8" ht="14.25" customHeight="1">
      <c r="A753" s="876" t="s">
        <v>6141</v>
      </c>
      <c r="B753" s="881" t="s">
        <v>6142</v>
      </c>
      <c r="C753" s="29"/>
      <c r="D753" s="24"/>
      <c r="E753" s="24"/>
      <c r="F753" s="24"/>
      <c r="G753" s="24"/>
      <c r="H753" s="25"/>
    </row>
    <row r="754" spans="1:8" ht="15.75" customHeight="1">
      <c r="A754" s="876" t="s">
        <v>6143</v>
      </c>
      <c r="B754" s="881" t="s">
        <v>6144</v>
      </c>
      <c r="C754" s="29"/>
      <c r="D754" s="24"/>
      <c r="E754" s="24"/>
      <c r="F754" s="24"/>
      <c r="G754" s="24"/>
      <c r="H754" s="25"/>
    </row>
    <row r="755" spans="1:8" ht="15" customHeight="1">
      <c r="A755" s="876" t="s">
        <v>6145</v>
      </c>
      <c r="B755" s="881" t="s">
        <v>6146</v>
      </c>
      <c r="C755" s="29"/>
      <c r="D755" s="24"/>
      <c r="E755" s="24"/>
      <c r="F755" s="24"/>
      <c r="G755" s="24"/>
      <c r="H755" s="25"/>
    </row>
    <row r="756" spans="1:8" ht="16.5" customHeight="1">
      <c r="A756" s="876" t="s">
        <v>6147</v>
      </c>
      <c r="B756" s="881" t="s">
        <v>6148</v>
      </c>
      <c r="C756" s="29"/>
      <c r="D756" s="24"/>
      <c r="E756" s="24"/>
      <c r="F756" s="24"/>
      <c r="G756" s="24"/>
      <c r="H756" s="25"/>
    </row>
    <row r="757" spans="1:8" ht="15.75" customHeight="1">
      <c r="A757" s="1142" t="s">
        <v>6149</v>
      </c>
      <c r="B757" s="1143" t="s">
        <v>6150</v>
      </c>
      <c r="C757" s="29"/>
      <c r="D757" s="24"/>
      <c r="E757" s="24"/>
      <c r="F757" s="24"/>
      <c r="G757" s="24"/>
      <c r="H757" s="25"/>
    </row>
    <row r="758" spans="1:8" ht="14.25" customHeight="1">
      <c r="A758" s="1144" t="s">
        <v>6151</v>
      </c>
      <c r="B758" s="1146" t="s">
        <v>6152</v>
      </c>
      <c r="C758" s="29"/>
      <c r="D758" s="24"/>
      <c r="E758" s="24"/>
      <c r="F758" s="24"/>
      <c r="G758" s="24"/>
      <c r="H758" s="25"/>
    </row>
    <row r="759" spans="1:8" ht="15" customHeight="1" thickBot="1">
      <c r="A759" s="876" t="s">
        <v>6153</v>
      </c>
      <c r="B759" s="881" t="s">
        <v>6154</v>
      </c>
      <c r="C759" s="29"/>
      <c r="D759" s="32"/>
      <c r="E759" s="32"/>
      <c r="F759" s="32"/>
      <c r="G759" s="32"/>
      <c r="H759" s="33"/>
    </row>
    <row r="760" spans="1:8" ht="15" customHeight="1" thickTop="1">
      <c r="A760" s="876" t="s">
        <v>6155</v>
      </c>
      <c r="B760" s="881" t="s">
        <v>6156</v>
      </c>
      <c r="C760" s="29"/>
      <c r="D760" s="34"/>
      <c r="E760" s="34"/>
      <c r="F760" s="34"/>
      <c r="G760" s="34"/>
      <c r="H760" s="35"/>
    </row>
    <row r="761" spans="1:8" ht="15.75" customHeight="1">
      <c r="A761" s="876" t="s">
        <v>6157</v>
      </c>
      <c r="B761" s="881" t="s">
        <v>6158</v>
      </c>
      <c r="C761" s="29"/>
      <c r="D761" s="24"/>
      <c r="E761" s="24"/>
      <c r="F761" s="24"/>
      <c r="G761" s="24"/>
      <c r="H761" s="25"/>
    </row>
    <row r="762" spans="1:8" ht="13.5" customHeight="1">
      <c r="A762" s="876" t="s">
        <v>6159</v>
      </c>
      <c r="B762" s="881" t="s">
        <v>4625</v>
      </c>
      <c r="C762" s="29"/>
      <c r="D762" s="24"/>
      <c r="E762" s="24"/>
      <c r="F762" s="24"/>
      <c r="G762" s="24"/>
      <c r="H762" s="25"/>
    </row>
    <row r="763" spans="1:8" ht="13.5" customHeight="1">
      <c r="A763" s="876" t="s">
        <v>4626</v>
      </c>
      <c r="B763" s="873" t="s">
        <v>4627</v>
      </c>
      <c r="C763" s="29"/>
      <c r="D763" s="24"/>
      <c r="E763" s="24"/>
      <c r="F763" s="24"/>
      <c r="G763" s="24"/>
      <c r="H763" s="25"/>
    </row>
    <row r="764" spans="1:8" ht="13.5" customHeight="1">
      <c r="A764" s="876" t="s">
        <v>4628</v>
      </c>
      <c r="B764" s="873" t="s">
        <v>4629</v>
      </c>
      <c r="C764" s="29"/>
      <c r="D764" s="24"/>
      <c r="E764" s="24"/>
      <c r="F764" s="24"/>
      <c r="G764" s="24"/>
      <c r="H764" s="25"/>
    </row>
    <row r="765" spans="1:8" ht="12.75" customHeight="1">
      <c r="A765" s="876" t="s">
        <v>4630</v>
      </c>
      <c r="B765" s="873" t="s">
        <v>4631</v>
      </c>
      <c r="C765" s="29"/>
      <c r="D765" s="24"/>
      <c r="E765" s="24"/>
      <c r="F765" s="24"/>
      <c r="G765" s="24"/>
      <c r="H765" s="25"/>
    </row>
    <row r="766" spans="1:8" ht="15" customHeight="1">
      <c r="A766" s="876" t="s">
        <v>4632</v>
      </c>
      <c r="B766" s="881" t="s">
        <v>4633</v>
      </c>
      <c r="C766" s="29"/>
      <c r="D766" s="24"/>
      <c r="E766" s="24"/>
      <c r="F766" s="24"/>
      <c r="G766" s="24"/>
      <c r="H766" s="25"/>
    </row>
    <row r="767" spans="1:8" ht="14.25" customHeight="1">
      <c r="A767" s="876" t="s">
        <v>6914</v>
      </c>
      <c r="B767" s="873" t="s">
        <v>6965</v>
      </c>
      <c r="C767" s="29"/>
      <c r="D767" s="24"/>
      <c r="E767" s="24"/>
      <c r="F767" s="24"/>
      <c r="G767" s="24"/>
      <c r="H767" s="25"/>
    </row>
    <row r="768" spans="1:8" ht="16.5" customHeight="1">
      <c r="A768" s="876" t="s">
        <v>4634</v>
      </c>
      <c r="B768" s="881" t="s">
        <v>6179</v>
      </c>
      <c r="C768" s="29"/>
      <c r="D768" s="24"/>
      <c r="E768" s="24"/>
      <c r="F768" s="24"/>
      <c r="G768" s="24"/>
      <c r="H768" s="25"/>
    </row>
    <row r="769" spans="1:8" ht="25.5" customHeight="1">
      <c r="A769" s="876" t="s">
        <v>6180</v>
      </c>
      <c r="B769" s="881" t="s">
        <v>6181</v>
      </c>
      <c r="C769" s="29"/>
      <c r="D769" s="24"/>
      <c r="E769" s="24"/>
      <c r="F769" s="24"/>
      <c r="G769" s="24"/>
      <c r="H769" s="25"/>
    </row>
    <row r="770" spans="1:8" ht="25.5" customHeight="1">
      <c r="A770" s="876" t="s">
        <v>6182</v>
      </c>
      <c r="B770" s="881" t="s">
        <v>6183</v>
      </c>
      <c r="C770" s="29"/>
      <c r="D770" s="24"/>
      <c r="E770" s="24"/>
      <c r="F770" s="24"/>
      <c r="G770" s="24"/>
      <c r="H770" s="25"/>
    </row>
    <row r="771" spans="1:8" ht="25.5" customHeight="1">
      <c r="A771" s="876" t="s">
        <v>6184</v>
      </c>
      <c r="B771" s="881" t="s">
        <v>6185</v>
      </c>
      <c r="C771" s="29"/>
      <c r="D771" s="24"/>
      <c r="E771" s="24"/>
      <c r="F771" s="24"/>
      <c r="G771" s="24"/>
      <c r="H771" s="25"/>
    </row>
    <row r="772" spans="1:8" ht="25.5" customHeight="1">
      <c r="A772" s="876" t="s">
        <v>6186</v>
      </c>
      <c r="B772" s="881" t="s">
        <v>6187</v>
      </c>
      <c r="C772" s="29"/>
      <c r="D772" s="24"/>
      <c r="E772" s="24"/>
      <c r="F772" s="24"/>
      <c r="G772" s="24"/>
      <c r="H772" s="25"/>
    </row>
    <row r="773" spans="1:8" ht="13.5" customHeight="1">
      <c r="A773" s="874" t="s">
        <v>6188</v>
      </c>
      <c r="B773" s="881" t="s">
        <v>6189</v>
      </c>
      <c r="C773" s="29"/>
      <c r="D773" s="24"/>
      <c r="E773" s="24"/>
      <c r="F773" s="24"/>
      <c r="G773" s="24"/>
      <c r="H773" s="25"/>
    </row>
    <row r="774" spans="1:8" ht="15.75" customHeight="1">
      <c r="A774" s="876" t="s">
        <v>6190</v>
      </c>
      <c r="B774" s="881" t="s">
        <v>6191</v>
      </c>
      <c r="C774" s="29"/>
      <c r="D774" s="24"/>
      <c r="E774" s="24"/>
      <c r="F774" s="24"/>
      <c r="G774" s="24"/>
      <c r="H774" s="25"/>
    </row>
    <row r="775" spans="1:8" ht="15" customHeight="1">
      <c r="A775" s="876" t="s">
        <v>7550</v>
      </c>
      <c r="B775" s="881" t="s">
        <v>7551</v>
      </c>
      <c r="C775" s="29"/>
      <c r="D775" s="24"/>
      <c r="E775" s="24"/>
      <c r="F775" s="24"/>
      <c r="G775" s="24"/>
      <c r="H775" s="25"/>
    </row>
    <row r="776" spans="1:8" ht="16.5" customHeight="1">
      <c r="A776" s="876" t="s">
        <v>6192</v>
      </c>
      <c r="B776" s="881" t="s">
        <v>6193</v>
      </c>
      <c r="C776" s="29"/>
      <c r="D776" s="24"/>
      <c r="E776" s="24"/>
      <c r="F776" s="24"/>
      <c r="G776" s="24"/>
      <c r="H776" s="25"/>
    </row>
    <row r="777" spans="1:8" ht="17.25" customHeight="1">
      <c r="A777" s="876" t="s">
        <v>6194</v>
      </c>
      <c r="B777" s="881" t="s">
        <v>6195</v>
      </c>
      <c r="C777" s="29"/>
      <c r="D777" s="24"/>
      <c r="E777" s="24"/>
      <c r="F777" s="24"/>
      <c r="G777" s="24"/>
      <c r="H777" s="25"/>
    </row>
    <row r="778" spans="1:8" ht="15.75" customHeight="1">
      <c r="A778" s="876" t="s">
        <v>7552</v>
      </c>
      <c r="B778" s="873" t="s">
        <v>7553</v>
      </c>
      <c r="C778" s="29"/>
      <c r="D778" s="24"/>
      <c r="E778" s="24"/>
      <c r="F778" s="24"/>
      <c r="G778" s="24"/>
      <c r="H778" s="25"/>
    </row>
    <row r="779" spans="1:8" ht="15" customHeight="1">
      <c r="A779" s="876" t="s">
        <v>7554</v>
      </c>
      <c r="B779" s="881" t="s">
        <v>7555</v>
      </c>
      <c r="C779" s="29"/>
      <c r="D779" s="24"/>
      <c r="E779" s="24"/>
      <c r="F779" s="24"/>
      <c r="G779" s="24"/>
      <c r="H779" s="25"/>
    </row>
    <row r="780" spans="1:8" ht="12.75" customHeight="1">
      <c r="A780" s="876" t="s">
        <v>6196</v>
      </c>
      <c r="B780" s="873" t="s">
        <v>6197</v>
      </c>
      <c r="C780" s="29"/>
      <c r="D780" s="24"/>
      <c r="E780" s="24"/>
      <c r="F780" s="24"/>
      <c r="G780" s="24"/>
      <c r="H780" s="25"/>
    </row>
    <row r="781" spans="1:8" ht="16.5" customHeight="1">
      <c r="A781" s="876" t="s">
        <v>7556</v>
      </c>
      <c r="B781" s="873" t="s">
        <v>7557</v>
      </c>
      <c r="C781" s="29"/>
      <c r="D781" s="24"/>
      <c r="E781" s="24"/>
      <c r="F781" s="24"/>
      <c r="G781" s="24"/>
      <c r="H781" s="25"/>
    </row>
    <row r="782" spans="1:8" ht="18" customHeight="1">
      <c r="A782" s="876" t="s">
        <v>6198</v>
      </c>
      <c r="B782" s="873" t="s">
        <v>6199</v>
      </c>
      <c r="C782" s="29"/>
      <c r="D782" s="24"/>
      <c r="E782" s="24"/>
      <c r="F782" s="24"/>
      <c r="G782" s="24"/>
      <c r="H782" s="25"/>
    </row>
    <row r="783" spans="1:8" ht="17.25" customHeight="1">
      <c r="A783" s="876" t="s">
        <v>6200</v>
      </c>
      <c r="B783" s="881" t="s">
        <v>6201</v>
      </c>
      <c r="C783" s="29"/>
      <c r="D783" s="24"/>
      <c r="E783" s="24"/>
      <c r="F783" s="24"/>
      <c r="G783" s="24"/>
      <c r="H783" s="25"/>
    </row>
    <row r="784" spans="1:8" ht="14.25" customHeight="1">
      <c r="A784" s="876" t="s">
        <v>6202</v>
      </c>
      <c r="B784" s="881" t="s">
        <v>6203</v>
      </c>
      <c r="C784" s="29"/>
      <c r="D784" s="24"/>
      <c r="E784" s="24"/>
      <c r="F784" s="24"/>
      <c r="G784" s="24"/>
      <c r="H784" s="25"/>
    </row>
    <row r="785" spans="1:8" ht="15" customHeight="1">
      <c r="A785" s="876" t="s">
        <v>6204</v>
      </c>
      <c r="B785" s="873" t="s">
        <v>6205</v>
      </c>
      <c r="C785" s="29"/>
      <c r="D785" s="24"/>
      <c r="E785" s="24"/>
      <c r="F785" s="24"/>
      <c r="G785" s="24"/>
      <c r="H785" s="25"/>
    </row>
    <row r="786" spans="1:8" ht="17.25" customHeight="1" thickBot="1">
      <c r="A786" s="876" t="s">
        <v>6206</v>
      </c>
      <c r="B786" s="881" t="s">
        <v>6207</v>
      </c>
      <c r="C786" s="29"/>
      <c r="D786" s="32"/>
      <c r="E786" s="32"/>
      <c r="F786" s="32"/>
      <c r="G786" s="32"/>
      <c r="H786" s="33"/>
    </row>
    <row r="787" spans="1:8" ht="15.75" customHeight="1" thickTop="1">
      <c r="A787" s="876" t="s">
        <v>6208</v>
      </c>
      <c r="B787" s="873" t="s">
        <v>6209</v>
      </c>
      <c r="C787" s="29"/>
      <c r="D787" s="34"/>
      <c r="E787" s="34"/>
      <c r="F787" s="34"/>
      <c r="G787" s="34"/>
      <c r="H787" s="35"/>
    </row>
    <row r="788" spans="1:8" ht="17.25" customHeight="1">
      <c r="A788" s="876" t="s">
        <v>6210</v>
      </c>
      <c r="B788" s="873" t="s">
        <v>6211</v>
      </c>
      <c r="C788" s="29"/>
      <c r="D788" s="24"/>
      <c r="E788" s="24"/>
      <c r="F788" s="24"/>
      <c r="G788" s="24"/>
      <c r="H788" s="25"/>
    </row>
    <row r="789" spans="1:8" ht="15" customHeight="1">
      <c r="A789" s="876" t="s">
        <v>6212</v>
      </c>
      <c r="B789" s="873" t="s">
        <v>6213</v>
      </c>
      <c r="C789" s="29"/>
      <c r="D789" s="24"/>
      <c r="E789" s="24"/>
      <c r="F789" s="24"/>
      <c r="G789" s="24"/>
      <c r="H789" s="25"/>
    </row>
    <row r="790" spans="1:8" ht="16.5" customHeight="1">
      <c r="A790" s="876" t="s">
        <v>6214</v>
      </c>
      <c r="B790" s="873" t="s">
        <v>6215</v>
      </c>
      <c r="C790" s="29"/>
      <c r="D790" s="24"/>
      <c r="E790" s="24"/>
      <c r="F790" s="24"/>
      <c r="G790" s="24"/>
      <c r="H790" s="25"/>
    </row>
    <row r="791" spans="1:8" ht="16.5" customHeight="1">
      <c r="A791" s="876" t="s">
        <v>7763</v>
      </c>
      <c r="B791" s="873" t="s">
        <v>7764</v>
      </c>
      <c r="C791" s="29"/>
      <c r="D791" s="24"/>
      <c r="E791" s="24"/>
      <c r="F791" s="24"/>
      <c r="G791" s="24"/>
      <c r="H791" s="25"/>
    </row>
    <row r="792" spans="1:8" ht="15" customHeight="1">
      <c r="A792" s="876" t="s">
        <v>6216</v>
      </c>
      <c r="B792" s="881" t="s">
        <v>6217</v>
      </c>
      <c r="C792" s="29"/>
      <c r="D792" s="24"/>
      <c r="E792" s="24"/>
      <c r="F792" s="24"/>
      <c r="G792" s="24"/>
      <c r="H792" s="25"/>
    </row>
    <row r="793" spans="1:8" ht="14.25" customHeight="1">
      <c r="A793" s="876" t="s">
        <v>6218</v>
      </c>
      <c r="B793" s="881" t="s">
        <v>6219</v>
      </c>
      <c r="C793" s="29"/>
      <c r="D793" s="24"/>
      <c r="E793" s="24"/>
      <c r="F793" s="24"/>
      <c r="G793" s="24"/>
      <c r="H793" s="25"/>
    </row>
    <row r="794" spans="1:8" ht="15" customHeight="1">
      <c r="A794" s="876" t="s">
        <v>6220</v>
      </c>
      <c r="B794" s="881" t="s">
        <v>6221</v>
      </c>
      <c r="C794" s="29"/>
      <c r="D794" s="24"/>
      <c r="E794" s="24"/>
      <c r="F794" s="24"/>
      <c r="G794" s="24"/>
      <c r="H794" s="25"/>
    </row>
    <row r="795" spans="1:8" ht="24.75" customHeight="1">
      <c r="A795" s="876" t="s">
        <v>6222</v>
      </c>
      <c r="B795" s="873" t="s">
        <v>6223</v>
      </c>
      <c r="C795" s="29"/>
      <c r="D795" s="24"/>
      <c r="E795" s="24"/>
      <c r="F795" s="24"/>
      <c r="G795" s="24"/>
      <c r="H795" s="25"/>
    </row>
    <row r="796" spans="1:8" ht="18" customHeight="1">
      <c r="A796" s="1142" t="s">
        <v>6224</v>
      </c>
      <c r="B796" s="1143" t="s">
        <v>6225</v>
      </c>
      <c r="C796" s="29"/>
      <c r="D796" s="24"/>
      <c r="E796" s="24"/>
      <c r="F796" s="24"/>
      <c r="G796" s="24"/>
      <c r="H796" s="25"/>
    </row>
    <row r="797" spans="1:8" ht="18.75" customHeight="1">
      <c r="A797" s="1144" t="s">
        <v>6226</v>
      </c>
      <c r="B797" s="1146" t="s">
        <v>6227</v>
      </c>
      <c r="C797" s="29"/>
      <c r="D797" s="24"/>
      <c r="E797" s="24"/>
      <c r="F797" s="24"/>
      <c r="G797" s="24"/>
      <c r="H797" s="25"/>
    </row>
    <row r="798" spans="1:8" ht="16.5" customHeight="1">
      <c r="A798" s="876" t="s">
        <v>6228</v>
      </c>
      <c r="B798" s="873" t="s">
        <v>6229</v>
      </c>
      <c r="C798" s="29"/>
      <c r="D798" s="24"/>
      <c r="E798" s="24"/>
      <c r="F798" s="24"/>
      <c r="G798" s="24"/>
      <c r="H798" s="25"/>
    </row>
    <row r="799" spans="1:8" ht="18.75" customHeight="1">
      <c r="A799" s="876" t="s">
        <v>6230</v>
      </c>
      <c r="B799" s="873" t="s">
        <v>6231</v>
      </c>
      <c r="C799" s="29"/>
      <c r="D799" s="24"/>
      <c r="E799" s="24"/>
      <c r="F799" s="24"/>
      <c r="G799" s="24"/>
      <c r="H799" s="25"/>
    </row>
    <row r="800" spans="1:8" ht="18.75" customHeight="1">
      <c r="A800" s="876" t="s">
        <v>6232</v>
      </c>
      <c r="B800" s="873" t="s">
        <v>6233</v>
      </c>
      <c r="C800" s="29"/>
      <c r="D800" s="24"/>
      <c r="E800" s="24"/>
      <c r="F800" s="24"/>
      <c r="G800" s="24"/>
      <c r="H800" s="25"/>
    </row>
    <row r="801" spans="1:8" ht="17.25" customHeight="1">
      <c r="A801" s="876" t="s">
        <v>6234</v>
      </c>
      <c r="B801" s="873" t="s">
        <v>6235</v>
      </c>
      <c r="C801" s="29"/>
      <c r="D801" s="24"/>
      <c r="E801" s="24"/>
      <c r="F801" s="24"/>
      <c r="G801" s="24"/>
      <c r="H801" s="25"/>
    </row>
    <row r="802" spans="1:8" ht="16.5" customHeight="1">
      <c r="A802" s="876" t="s">
        <v>6236</v>
      </c>
      <c r="B802" s="881" t="s">
        <v>6237</v>
      </c>
      <c r="C802" s="29"/>
      <c r="D802" s="24"/>
      <c r="E802" s="24"/>
      <c r="F802" s="24"/>
      <c r="G802" s="24"/>
      <c r="H802" s="25"/>
    </row>
    <row r="803" spans="1:8" ht="18" customHeight="1">
      <c r="A803" s="876" t="s">
        <v>6238</v>
      </c>
      <c r="B803" s="873" t="s">
        <v>7765</v>
      </c>
      <c r="C803" s="29"/>
      <c r="D803" s="24"/>
      <c r="E803" s="24"/>
      <c r="F803" s="24"/>
      <c r="G803" s="24"/>
      <c r="H803" s="25"/>
    </row>
    <row r="804" spans="1:8" ht="16.5" customHeight="1">
      <c r="A804" s="876" t="s">
        <v>7766</v>
      </c>
      <c r="B804" s="881" t="s">
        <v>7767</v>
      </c>
      <c r="C804" s="29"/>
      <c r="D804" s="24"/>
      <c r="E804" s="24"/>
      <c r="F804" s="24"/>
      <c r="G804" s="24"/>
      <c r="H804" s="25"/>
    </row>
    <row r="805" spans="1:8" ht="16.5" customHeight="1">
      <c r="A805" s="876" t="s">
        <v>6239</v>
      </c>
      <c r="B805" s="873" t="s">
        <v>7768</v>
      </c>
      <c r="C805" s="29"/>
      <c r="D805" s="24"/>
      <c r="E805" s="24"/>
      <c r="F805" s="24"/>
      <c r="G805" s="24"/>
      <c r="H805" s="25"/>
    </row>
    <row r="806" spans="1:8" ht="16.5" customHeight="1">
      <c r="A806" s="876" t="s">
        <v>6240</v>
      </c>
      <c r="B806" s="873" t="s">
        <v>6241</v>
      </c>
      <c r="C806" s="29"/>
      <c r="D806" s="24"/>
      <c r="E806" s="24"/>
      <c r="F806" s="24"/>
      <c r="G806" s="24"/>
      <c r="H806" s="25"/>
    </row>
    <row r="807" spans="1:8" ht="16.5" customHeight="1">
      <c r="A807" s="876" t="s">
        <v>6242</v>
      </c>
      <c r="B807" s="881" t="s">
        <v>6243</v>
      </c>
      <c r="C807" s="29"/>
      <c r="D807" s="24"/>
      <c r="E807" s="24"/>
      <c r="F807" s="24"/>
      <c r="G807" s="24"/>
      <c r="H807" s="25"/>
    </row>
    <row r="808" spans="1:8" ht="18" customHeight="1">
      <c r="A808" s="876" t="s">
        <v>6244</v>
      </c>
      <c r="B808" s="881" t="s">
        <v>6245</v>
      </c>
      <c r="C808" s="29"/>
      <c r="D808" s="24"/>
      <c r="E808" s="24"/>
      <c r="F808" s="24"/>
      <c r="G808" s="24"/>
      <c r="H808" s="25"/>
    </row>
    <row r="809" spans="1:8" ht="12.75" customHeight="1">
      <c r="A809" s="876" t="s">
        <v>6246</v>
      </c>
      <c r="B809" s="881" t="s">
        <v>6247</v>
      </c>
      <c r="C809" s="29"/>
      <c r="D809" s="24"/>
      <c r="E809" s="24"/>
      <c r="F809" s="24"/>
      <c r="G809" s="24"/>
      <c r="H809" s="25"/>
    </row>
    <row r="810" spans="1:8" ht="15.75" customHeight="1">
      <c r="A810" s="876" t="s">
        <v>7558</v>
      </c>
      <c r="B810" s="881" t="s">
        <v>7559</v>
      </c>
      <c r="C810" s="29"/>
      <c r="D810" s="24"/>
      <c r="E810" s="24"/>
      <c r="F810" s="24"/>
      <c r="G810" s="24"/>
      <c r="H810" s="25"/>
    </row>
    <row r="811" spans="1:8" ht="12" customHeight="1">
      <c r="A811" s="876" t="s">
        <v>6248</v>
      </c>
      <c r="B811" s="881" t="s">
        <v>6249</v>
      </c>
      <c r="C811" s="29"/>
      <c r="D811" s="24"/>
      <c r="E811" s="24"/>
      <c r="F811" s="24"/>
      <c r="G811" s="24"/>
      <c r="H811" s="25"/>
    </row>
    <row r="812" spans="1:8" ht="14.25" customHeight="1">
      <c r="A812" s="876" t="s">
        <v>6250</v>
      </c>
      <c r="B812" s="881" t="s">
        <v>6251</v>
      </c>
      <c r="C812" s="29"/>
      <c r="D812" s="24"/>
      <c r="E812" s="24"/>
      <c r="F812" s="24"/>
      <c r="G812" s="24"/>
      <c r="H812" s="25"/>
    </row>
    <row r="813" spans="1:8" ht="14.25" customHeight="1" thickBot="1">
      <c r="A813" s="876" t="s">
        <v>6252</v>
      </c>
      <c r="B813" s="881" t="s">
        <v>6253</v>
      </c>
      <c r="C813" s="29"/>
      <c r="D813" s="32"/>
      <c r="E813" s="32"/>
      <c r="F813" s="32"/>
      <c r="G813" s="32"/>
      <c r="H813" s="33"/>
    </row>
    <row r="814" spans="1:8" ht="15" customHeight="1" thickTop="1">
      <c r="A814" s="876" t="s">
        <v>6254</v>
      </c>
      <c r="B814" s="873" t="s">
        <v>6255</v>
      </c>
      <c r="C814" s="29"/>
      <c r="D814" s="34"/>
      <c r="E814" s="34"/>
      <c r="F814" s="34"/>
      <c r="G814" s="34"/>
      <c r="H814" s="35"/>
    </row>
    <row r="815" spans="1:8" ht="13.5" customHeight="1">
      <c r="A815" s="876" t="s">
        <v>6256</v>
      </c>
      <c r="B815" s="873" t="s">
        <v>6257</v>
      </c>
      <c r="C815" s="29"/>
      <c r="D815" s="24"/>
      <c r="E815" s="24"/>
      <c r="F815" s="24"/>
      <c r="G815" s="24"/>
      <c r="H815" s="25"/>
    </row>
    <row r="816" spans="1:8" ht="14.25" customHeight="1">
      <c r="A816" s="876" t="s">
        <v>6258</v>
      </c>
      <c r="B816" s="873" t="s">
        <v>6259</v>
      </c>
      <c r="C816" s="29"/>
      <c r="D816" s="24"/>
      <c r="E816" s="24"/>
      <c r="F816" s="24"/>
      <c r="G816" s="24"/>
      <c r="H816" s="25"/>
    </row>
    <row r="817" spans="1:8" ht="13.5" customHeight="1">
      <c r="A817" s="876" t="s">
        <v>6260</v>
      </c>
      <c r="B817" s="881" t="s">
        <v>6261</v>
      </c>
      <c r="C817" s="29"/>
      <c r="D817" s="24"/>
      <c r="E817" s="24"/>
      <c r="F817" s="24"/>
      <c r="G817" s="24"/>
      <c r="H817" s="25"/>
    </row>
    <row r="818" spans="1:8" ht="15" customHeight="1">
      <c r="A818" s="876" t="s">
        <v>6915</v>
      </c>
      <c r="B818" s="881" t="s">
        <v>6966</v>
      </c>
      <c r="C818" s="29"/>
      <c r="D818" s="24"/>
      <c r="E818" s="24"/>
      <c r="F818" s="24"/>
      <c r="G818" s="24"/>
      <c r="H818" s="25"/>
    </row>
    <row r="819" spans="1:8" ht="25.5" customHeight="1">
      <c r="A819" s="876" t="s">
        <v>6262</v>
      </c>
      <c r="B819" s="881" t="s">
        <v>6263</v>
      </c>
      <c r="C819" s="29"/>
      <c r="D819" s="24"/>
      <c r="E819" s="24"/>
      <c r="F819" s="24"/>
      <c r="G819" s="24"/>
      <c r="H819" s="25"/>
    </row>
    <row r="820" spans="1:8" ht="25.5" customHeight="1">
      <c r="A820" s="876" t="s">
        <v>6264</v>
      </c>
      <c r="B820" s="873" t="s">
        <v>6265</v>
      </c>
      <c r="C820" s="29"/>
      <c r="D820" s="24"/>
      <c r="E820" s="24"/>
      <c r="F820" s="24"/>
      <c r="G820" s="24"/>
      <c r="H820" s="25"/>
    </row>
    <row r="821" spans="1:8" ht="25.5" customHeight="1">
      <c r="A821" s="876" t="s">
        <v>6266</v>
      </c>
      <c r="B821" s="873" t="s">
        <v>6267</v>
      </c>
      <c r="C821" s="29"/>
      <c r="D821" s="24"/>
      <c r="E821" s="24"/>
      <c r="F821" s="24"/>
      <c r="G821" s="24"/>
      <c r="H821" s="25"/>
    </row>
    <row r="822" spans="1:8" ht="25.5" customHeight="1">
      <c r="A822" s="876" t="s">
        <v>6268</v>
      </c>
      <c r="B822" s="873" t="s">
        <v>6269</v>
      </c>
      <c r="C822" s="29"/>
      <c r="D822" s="24"/>
      <c r="E822" s="24"/>
      <c r="F822" s="24"/>
      <c r="G822" s="24"/>
      <c r="H822" s="25"/>
    </row>
    <row r="823" spans="1:8" ht="25.5" customHeight="1">
      <c r="A823" s="876" t="s">
        <v>6270</v>
      </c>
      <c r="B823" s="881" t="s">
        <v>6271</v>
      </c>
      <c r="C823" s="29"/>
      <c r="D823" s="24"/>
      <c r="E823" s="24"/>
      <c r="F823" s="24"/>
      <c r="G823" s="24"/>
      <c r="H823" s="25"/>
    </row>
    <row r="824" spans="1:8" ht="14.25" customHeight="1">
      <c r="A824" s="876" t="s">
        <v>6272</v>
      </c>
      <c r="B824" s="881" t="s">
        <v>6273</v>
      </c>
      <c r="C824" s="29"/>
      <c r="D824" s="24"/>
      <c r="E824" s="24"/>
      <c r="F824" s="24"/>
      <c r="G824" s="24"/>
      <c r="H824" s="25"/>
    </row>
    <row r="825" spans="1:8" ht="19.5" customHeight="1">
      <c r="A825" s="874" t="s">
        <v>6274</v>
      </c>
      <c r="B825" s="881" t="s">
        <v>5674</v>
      </c>
      <c r="C825" s="29"/>
      <c r="D825" s="24"/>
      <c r="E825" s="24"/>
      <c r="F825" s="24"/>
      <c r="G825" s="24"/>
      <c r="H825" s="25"/>
    </row>
    <row r="826" spans="1:8" ht="18" customHeight="1">
      <c r="A826" s="874" t="s">
        <v>6275</v>
      </c>
      <c r="B826" s="881" t="s">
        <v>5676</v>
      </c>
      <c r="C826" s="29"/>
      <c r="D826" s="24"/>
      <c r="E826" s="24"/>
      <c r="F826" s="24"/>
      <c r="G826" s="24"/>
      <c r="H826" s="25"/>
    </row>
    <row r="827" spans="1:8" ht="18.75" customHeight="1">
      <c r="A827" s="874" t="s">
        <v>6276</v>
      </c>
      <c r="B827" s="881" t="s">
        <v>5678</v>
      </c>
      <c r="C827" s="29"/>
      <c r="D827" s="24"/>
      <c r="E827" s="24"/>
      <c r="F827" s="24"/>
      <c r="G827" s="24"/>
      <c r="H827" s="25"/>
    </row>
    <row r="828" spans="1:8" ht="25.5" customHeight="1">
      <c r="A828" s="874" t="s">
        <v>6277</v>
      </c>
      <c r="B828" s="881" t="s">
        <v>5679</v>
      </c>
      <c r="C828" s="29"/>
      <c r="D828" s="24"/>
      <c r="E828" s="24"/>
      <c r="F828" s="24"/>
      <c r="G828" s="24"/>
      <c r="H828" s="25"/>
    </row>
    <row r="829" spans="1:8" ht="14.25" customHeight="1">
      <c r="A829" s="874" t="s">
        <v>6278</v>
      </c>
      <c r="B829" s="881" t="s">
        <v>5681</v>
      </c>
      <c r="C829" s="29"/>
      <c r="D829" s="24"/>
      <c r="E829" s="24"/>
      <c r="F829" s="24"/>
      <c r="G829" s="24"/>
      <c r="H829" s="25"/>
    </row>
    <row r="830" spans="1:8" ht="16.5" customHeight="1">
      <c r="A830" s="874" t="s">
        <v>6279</v>
      </c>
      <c r="B830" s="881" t="s">
        <v>5688</v>
      </c>
      <c r="C830" s="29"/>
      <c r="D830" s="24"/>
      <c r="E830" s="24"/>
      <c r="F830" s="24"/>
      <c r="G830" s="24"/>
      <c r="H830" s="25"/>
    </row>
    <row r="831" spans="1:8" ht="16.5" customHeight="1">
      <c r="A831" s="874" t="s">
        <v>6280</v>
      </c>
      <c r="B831" s="881" t="s">
        <v>5690</v>
      </c>
      <c r="C831" s="29"/>
      <c r="D831" s="24"/>
      <c r="E831" s="24"/>
      <c r="F831" s="24"/>
      <c r="G831" s="24"/>
      <c r="H831" s="25"/>
    </row>
    <row r="832" spans="1:8" ht="16.5" customHeight="1">
      <c r="A832" s="874" t="s">
        <v>6281</v>
      </c>
      <c r="B832" s="881" t="s">
        <v>5692</v>
      </c>
      <c r="C832" s="29"/>
      <c r="D832" s="24"/>
      <c r="E832" s="24"/>
      <c r="F832" s="24"/>
      <c r="G832" s="24"/>
      <c r="H832" s="25"/>
    </row>
    <row r="833" spans="1:8" ht="25.5" customHeight="1">
      <c r="A833" s="874" t="s">
        <v>6282</v>
      </c>
      <c r="B833" s="881" t="s">
        <v>5694</v>
      </c>
      <c r="C833" s="29"/>
      <c r="D833" s="24"/>
      <c r="E833" s="24"/>
      <c r="F833" s="24"/>
      <c r="G833" s="24"/>
      <c r="H833" s="25"/>
    </row>
    <row r="834" spans="1:8" ht="18" customHeight="1">
      <c r="A834" s="874" t="s">
        <v>6283</v>
      </c>
      <c r="B834" s="881" t="s">
        <v>5696</v>
      </c>
      <c r="C834" s="29"/>
      <c r="D834" s="24"/>
      <c r="E834" s="24"/>
      <c r="F834" s="24"/>
      <c r="G834" s="24"/>
      <c r="H834" s="25"/>
    </row>
    <row r="835" spans="1:8" ht="18.75" customHeight="1">
      <c r="A835" s="1150" t="s">
        <v>6284</v>
      </c>
      <c r="B835" s="1143" t="s">
        <v>6285</v>
      </c>
      <c r="C835" s="29"/>
      <c r="D835" s="24"/>
      <c r="E835" s="24"/>
      <c r="F835" s="24"/>
      <c r="G835" s="24"/>
      <c r="H835" s="25"/>
    </row>
    <row r="836" spans="1:8" ht="15" customHeight="1">
      <c r="A836" s="1151" t="s">
        <v>6286</v>
      </c>
      <c r="B836" s="1145" t="s">
        <v>5703</v>
      </c>
      <c r="C836" s="29"/>
      <c r="D836" s="24"/>
      <c r="E836" s="24"/>
      <c r="F836" s="24"/>
      <c r="G836" s="24"/>
      <c r="H836" s="25"/>
    </row>
    <row r="837" spans="1:8" ht="15" customHeight="1">
      <c r="A837" s="874" t="s">
        <v>6287</v>
      </c>
      <c r="B837" s="881" t="s">
        <v>5706</v>
      </c>
      <c r="C837" s="29"/>
      <c r="D837" s="24"/>
      <c r="E837" s="24"/>
      <c r="F837" s="24"/>
      <c r="G837" s="24"/>
      <c r="H837" s="25"/>
    </row>
    <row r="838" spans="1:8" ht="15" customHeight="1">
      <c r="A838" s="874" t="s">
        <v>6288</v>
      </c>
      <c r="B838" s="881" t="s">
        <v>5709</v>
      </c>
      <c r="C838" s="29"/>
      <c r="D838" s="24"/>
      <c r="E838" s="24"/>
      <c r="F838" s="24"/>
      <c r="G838" s="24"/>
      <c r="H838" s="25"/>
    </row>
    <row r="839" spans="1:8" ht="25.5" customHeight="1">
      <c r="A839" s="874" t="s">
        <v>6289</v>
      </c>
      <c r="B839" s="881" t="s">
        <v>5712</v>
      </c>
      <c r="C839" s="29"/>
      <c r="D839" s="24"/>
      <c r="E839" s="24"/>
      <c r="F839" s="24"/>
      <c r="G839" s="24"/>
      <c r="H839" s="25"/>
    </row>
    <row r="840" spans="1:8" ht="18.75" customHeight="1" thickBot="1">
      <c r="A840" s="874" t="s">
        <v>6290</v>
      </c>
      <c r="B840" s="881" t="s">
        <v>5715</v>
      </c>
      <c r="C840" s="29"/>
      <c r="D840" s="32"/>
      <c r="E840" s="32"/>
      <c r="F840" s="32"/>
      <c r="G840" s="32"/>
      <c r="H840" s="33"/>
    </row>
    <row r="841" spans="1:8" ht="15.75" customHeight="1" thickTop="1">
      <c r="A841" s="874" t="s">
        <v>6291</v>
      </c>
      <c r="B841" s="881" t="s">
        <v>5718</v>
      </c>
      <c r="C841" s="29"/>
      <c r="D841" s="34"/>
      <c r="E841" s="34"/>
      <c r="F841" s="34"/>
      <c r="G841" s="34"/>
      <c r="H841" s="35"/>
    </row>
    <row r="842" spans="1:8" ht="18.75" customHeight="1">
      <c r="A842" s="874" t="s">
        <v>6292</v>
      </c>
      <c r="B842" s="881" t="s">
        <v>5721</v>
      </c>
      <c r="C842" s="29"/>
      <c r="D842" s="24"/>
      <c r="E842" s="24"/>
      <c r="F842" s="24"/>
      <c r="G842" s="24"/>
      <c r="H842" s="25"/>
    </row>
    <row r="843" spans="1:8" ht="20.25" customHeight="1">
      <c r="A843" s="874" t="s">
        <v>6293</v>
      </c>
      <c r="B843" s="881" t="s">
        <v>5722</v>
      </c>
      <c r="C843" s="29"/>
      <c r="D843" s="24"/>
      <c r="E843" s="24"/>
      <c r="F843" s="24"/>
      <c r="G843" s="24"/>
      <c r="H843" s="25"/>
    </row>
    <row r="844" spans="1:8" ht="15.75" customHeight="1">
      <c r="A844" s="874" t="s">
        <v>6294</v>
      </c>
      <c r="B844" s="881" t="s">
        <v>5724</v>
      </c>
      <c r="C844" s="29"/>
      <c r="D844" s="24"/>
      <c r="E844" s="24"/>
      <c r="F844" s="24"/>
      <c r="G844" s="24"/>
      <c r="H844" s="25"/>
    </row>
    <row r="845" spans="1:8" ht="17.25" customHeight="1">
      <c r="A845" s="874" t="s">
        <v>6295</v>
      </c>
      <c r="B845" s="881" t="s">
        <v>5726</v>
      </c>
      <c r="C845" s="29"/>
      <c r="D845" s="24"/>
      <c r="E845" s="24"/>
      <c r="F845" s="24"/>
      <c r="G845" s="24"/>
      <c r="H845" s="25"/>
    </row>
    <row r="846" spans="1:8" ht="25.5" customHeight="1">
      <c r="A846" s="874" t="s">
        <v>6296</v>
      </c>
      <c r="B846" s="881" t="s">
        <v>5729</v>
      </c>
      <c r="C846" s="29"/>
      <c r="D846" s="24"/>
      <c r="E846" s="24"/>
      <c r="F846" s="24"/>
      <c r="G846" s="24"/>
      <c r="H846" s="25"/>
    </row>
    <row r="847" spans="1:8" ht="14.25" customHeight="1">
      <c r="A847" s="874" t="s">
        <v>6297</v>
      </c>
      <c r="B847" s="881" t="s">
        <v>5732</v>
      </c>
      <c r="C847" s="29"/>
      <c r="D847" s="24"/>
      <c r="E847" s="24"/>
      <c r="F847" s="24"/>
      <c r="G847" s="24"/>
      <c r="H847" s="25"/>
    </row>
    <row r="848" spans="1:8" ht="15" customHeight="1">
      <c r="A848" s="874" t="s">
        <v>6298</v>
      </c>
      <c r="B848" s="881" t="s">
        <v>5735</v>
      </c>
      <c r="C848" s="29"/>
      <c r="D848" s="24"/>
      <c r="E848" s="24"/>
      <c r="F848" s="24"/>
      <c r="G848" s="24"/>
      <c r="H848" s="25"/>
    </row>
    <row r="849" spans="1:8" ht="13.5" customHeight="1">
      <c r="A849" s="874" t="s">
        <v>6299</v>
      </c>
      <c r="B849" s="881" t="s">
        <v>5737</v>
      </c>
      <c r="C849" s="29"/>
      <c r="D849" s="24"/>
      <c r="E849" s="24"/>
      <c r="F849" s="24"/>
      <c r="G849" s="24"/>
      <c r="H849" s="25"/>
    </row>
    <row r="850" spans="1:8" ht="16.5" customHeight="1">
      <c r="A850" s="874" t="s">
        <v>6300</v>
      </c>
      <c r="B850" s="881" t="s">
        <v>5738</v>
      </c>
      <c r="C850" s="29"/>
      <c r="D850" s="24"/>
      <c r="E850" s="24"/>
      <c r="F850" s="24"/>
      <c r="G850" s="24"/>
      <c r="H850" s="25"/>
    </row>
    <row r="851" spans="1:8" ht="25.5" customHeight="1">
      <c r="A851" s="874" t="s">
        <v>6301</v>
      </c>
      <c r="B851" s="881" t="s">
        <v>5741</v>
      </c>
      <c r="C851" s="29"/>
      <c r="D851" s="24"/>
      <c r="E851" s="24"/>
      <c r="F851" s="24"/>
      <c r="G851" s="24"/>
      <c r="H851" s="25"/>
    </row>
    <row r="852" spans="1:8" ht="14.25" customHeight="1">
      <c r="A852" s="874" t="s">
        <v>6302</v>
      </c>
      <c r="B852" s="881" t="s">
        <v>5744</v>
      </c>
      <c r="C852" s="29"/>
      <c r="D852" s="24"/>
      <c r="E852" s="24"/>
      <c r="F852" s="24"/>
      <c r="G852" s="24"/>
      <c r="H852" s="25"/>
    </row>
    <row r="853" spans="1:8" ht="25.5" customHeight="1">
      <c r="A853" s="874" t="s">
        <v>6916</v>
      </c>
      <c r="B853" s="881" t="s">
        <v>6967</v>
      </c>
      <c r="C853" s="29"/>
      <c r="D853" s="24"/>
      <c r="E853" s="24"/>
      <c r="F853" s="24"/>
      <c r="G853" s="24"/>
      <c r="H853" s="25"/>
    </row>
    <row r="854" spans="1:8" ht="25.5" customHeight="1">
      <c r="A854" s="874" t="s">
        <v>7322</v>
      </c>
      <c r="B854" s="881" t="s">
        <v>7323</v>
      </c>
      <c r="C854" s="29"/>
      <c r="D854" s="24"/>
      <c r="E854" s="24"/>
      <c r="F854" s="24"/>
      <c r="G854" s="24"/>
      <c r="H854" s="25"/>
    </row>
    <row r="855" spans="1:8" ht="15.75" customHeight="1">
      <c r="A855" s="874" t="s">
        <v>6303</v>
      </c>
      <c r="B855" s="881" t="s">
        <v>5747</v>
      </c>
      <c r="C855" s="29"/>
      <c r="D855" s="24"/>
      <c r="E855" s="24"/>
      <c r="F855" s="24"/>
      <c r="G855" s="24"/>
      <c r="H855" s="25"/>
    </row>
    <row r="856" spans="1:8" ht="16.5" customHeight="1">
      <c r="A856" s="874" t="s">
        <v>6304</v>
      </c>
      <c r="B856" s="873" t="s">
        <v>5749</v>
      </c>
      <c r="C856" s="29"/>
      <c r="D856" s="24"/>
      <c r="E856" s="24"/>
      <c r="F856" s="24"/>
      <c r="G856" s="24"/>
      <c r="H856" s="25"/>
    </row>
    <row r="857" spans="1:8" ht="16.5" customHeight="1">
      <c r="A857" s="874" t="s">
        <v>7769</v>
      </c>
      <c r="B857" s="881" t="s">
        <v>7770</v>
      </c>
      <c r="C857" s="29"/>
      <c r="D857" s="24"/>
      <c r="E857" s="24"/>
      <c r="F857" s="24"/>
      <c r="G857" s="24"/>
      <c r="H857" s="25"/>
    </row>
    <row r="858" spans="1:8" ht="16.5" customHeight="1">
      <c r="A858" s="874" t="s">
        <v>6305</v>
      </c>
      <c r="B858" s="881" t="s">
        <v>5757</v>
      </c>
      <c r="C858" s="29"/>
      <c r="D858" s="24"/>
      <c r="E858" s="24"/>
      <c r="F858" s="24"/>
      <c r="G858" s="24"/>
      <c r="H858" s="25"/>
    </row>
    <row r="859" spans="1:8" ht="17.25" customHeight="1">
      <c r="A859" s="876" t="s">
        <v>6306</v>
      </c>
      <c r="B859" s="881" t="s">
        <v>6307</v>
      </c>
      <c r="C859" s="29"/>
      <c r="D859" s="24"/>
      <c r="E859" s="24"/>
      <c r="F859" s="24"/>
      <c r="G859" s="24"/>
      <c r="H859" s="25"/>
    </row>
    <row r="860" spans="1:8" ht="17.25" customHeight="1">
      <c r="A860" s="876" t="s">
        <v>6308</v>
      </c>
      <c r="B860" s="881" t="s">
        <v>6309</v>
      </c>
      <c r="C860" s="29"/>
      <c r="D860" s="24"/>
      <c r="E860" s="24"/>
      <c r="F860" s="24"/>
      <c r="G860" s="24"/>
      <c r="H860" s="25"/>
    </row>
    <row r="861" spans="1:8" ht="16.5" customHeight="1">
      <c r="A861" s="876" t="s">
        <v>6310</v>
      </c>
      <c r="B861" s="881" t="s">
        <v>6311</v>
      </c>
      <c r="C861" s="29"/>
      <c r="D861" s="24"/>
      <c r="E861" s="24"/>
      <c r="F861" s="24"/>
      <c r="G861" s="24"/>
      <c r="H861" s="25"/>
    </row>
    <row r="862" spans="1:8" ht="16.5" customHeight="1">
      <c r="A862" s="876" t="s">
        <v>6312</v>
      </c>
      <c r="B862" s="881" t="s">
        <v>6313</v>
      </c>
      <c r="C862" s="29"/>
      <c r="D862" s="24"/>
      <c r="E862" s="24"/>
      <c r="F862" s="24"/>
      <c r="G862" s="24"/>
      <c r="H862" s="25"/>
    </row>
    <row r="863" spans="1:8" ht="17.25" customHeight="1">
      <c r="A863" s="876" t="s">
        <v>6314</v>
      </c>
      <c r="B863" s="881" t="s">
        <v>6315</v>
      </c>
      <c r="C863" s="29"/>
      <c r="D863" s="24"/>
      <c r="E863" s="24"/>
      <c r="F863" s="24"/>
      <c r="G863" s="24"/>
      <c r="H863" s="25"/>
    </row>
    <row r="864" spans="1:8" ht="25.5" customHeight="1">
      <c r="A864" s="876" t="s">
        <v>6316</v>
      </c>
      <c r="B864" s="881" t="s">
        <v>6317</v>
      </c>
      <c r="C864" s="29"/>
      <c r="D864" s="24"/>
      <c r="E864" s="24"/>
      <c r="F864" s="24"/>
      <c r="G864" s="24"/>
      <c r="H864" s="25"/>
    </row>
    <row r="865" spans="1:8" ht="17.25" customHeight="1">
      <c r="A865" s="876" t="s">
        <v>6318</v>
      </c>
      <c r="B865" s="881" t="s">
        <v>6319</v>
      </c>
      <c r="C865" s="29"/>
      <c r="D865" s="24"/>
      <c r="E865" s="24"/>
      <c r="F865" s="24"/>
      <c r="G865" s="24"/>
      <c r="H865" s="25"/>
    </row>
    <row r="866" spans="1:8" ht="17.25" customHeight="1">
      <c r="A866" s="880" t="s">
        <v>7324</v>
      </c>
      <c r="B866" s="881" t="s">
        <v>7325</v>
      </c>
      <c r="C866" s="29"/>
      <c r="D866" s="24"/>
      <c r="E866" s="24"/>
      <c r="F866" s="24"/>
      <c r="G866" s="24"/>
      <c r="H866" s="25"/>
    </row>
    <row r="867" spans="1:8" ht="13.5" thickBot="1">
      <c r="A867" s="880" t="s">
        <v>6320</v>
      </c>
      <c r="B867" s="881" t="s">
        <v>6321</v>
      </c>
      <c r="C867" s="29"/>
      <c r="D867" s="32"/>
      <c r="E867" s="32"/>
      <c r="F867" s="32"/>
      <c r="G867" s="32"/>
      <c r="H867" s="33"/>
    </row>
    <row r="868" spans="1:8" ht="16.5" customHeight="1" thickTop="1">
      <c r="A868" s="880" t="s">
        <v>6322</v>
      </c>
      <c r="B868" s="881" t="s">
        <v>6323</v>
      </c>
      <c r="C868" s="29"/>
      <c r="D868" s="34"/>
      <c r="E868" s="34"/>
      <c r="F868" s="34"/>
      <c r="G868" s="34"/>
      <c r="H868" s="35"/>
    </row>
    <row r="869" spans="1:8" ht="13.5" customHeight="1">
      <c r="A869" s="880" t="s">
        <v>6324</v>
      </c>
      <c r="B869" s="881" t="s">
        <v>6325</v>
      </c>
      <c r="C869" s="29"/>
      <c r="D869" s="24"/>
      <c r="E869" s="24"/>
      <c r="F869" s="24"/>
      <c r="G869" s="24"/>
      <c r="H869" s="25"/>
    </row>
    <row r="870" spans="1:8" ht="15.75" customHeight="1">
      <c r="A870" s="880" t="s">
        <v>7771</v>
      </c>
      <c r="B870" s="881" t="s">
        <v>7772</v>
      </c>
      <c r="C870" s="29"/>
      <c r="D870" s="24"/>
      <c r="E870" s="24"/>
      <c r="F870" s="24"/>
      <c r="G870" s="24"/>
      <c r="H870" s="25"/>
    </row>
    <row r="871" spans="1:8" ht="13.5" customHeight="1">
      <c r="A871" s="880" t="s">
        <v>6326</v>
      </c>
      <c r="B871" s="881" t="s">
        <v>6327</v>
      </c>
      <c r="C871" s="29"/>
      <c r="D871" s="24"/>
      <c r="E871" s="24"/>
      <c r="F871" s="24"/>
      <c r="G871" s="24"/>
      <c r="H871" s="25"/>
    </row>
    <row r="872" spans="1:8" ht="25.5" customHeight="1">
      <c r="A872" s="876" t="s">
        <v>6328</v>
      </c>
      <c r="B872" s="881" t="s">
        <v>6329</v>
      </c>
      <c r="C872" s="29"/>
      <c r="D872" s="24"/>
      <c r="E872" s="24"/>
      <c r="F872" s="24"/>
      <c r="G872" s="24"/>
      <c r="H872" s="25"/>
    </row>
    <row r="873" spans="1:8" ht="25.5" customHeight="1">
      <c r="A873" s="876" t="s">
        <v>6330</v>
      </c>
      <c r="B873" s="881" t="s">
        <v>6331</v>
      </c>
      <c r="C873" s="29"/>
      <c r="D873" s="24"/>
      <c r="E873" s="24"/>
      <c r="F873" s="24"/>
      <c r="G873" s="24"/>
      <c r="H873" s="25"/>
    </row>
    <row r="874" spans="1:8" ht="25.5" customHeight="1">
      <c r="A874" s="876" t="s">
        <v>6332</v>
      </c>
      <c r="B874" s="881" t="s">
        <v>6333</v>
      </c>
      <c r="C874" s="29"/>
      <c r="D874" s="24"/>
      <c r="E874" s="24"/>
      <c r="F874" s="24"/>
      <c r="G874" s="24"/>
      <c r="H874" s="25"/>
    </row>
    <row r="875" spans="1:8" ht="25.5" customHeight="1">
      <c r="A875" s="1142" t="s">
        <v>6334</v>
      </c>
      <c r="B875" s="1148" t="s">
        <v>6335</v>
      </c>
      <c r="C875" s="29"/>
      <c r="D875" s="24"/>
      <c r="E875" s="24"/>
      <c r="F875" s="24"/>
      <c r="G875" s="24"/>
      <c r="H875" s="25"/>
    </row>
    <row r="876" spans="1:8" ht="15" customHeight="1">
      <c r="A876" s="1144" t="s">
        <v>6336</v>
      </c>
      <c r="B876" s="1145" t="s">
        <v>6337</v>
      </c>
      <c r="C876" s="29"/>
      <c r="D876" s="24"/>
      <c r="E876" s="24"/>
      <c r="F876" s="24"/>
      <c r="G876" s="24"/>
      <c r="H876" s="25"/>
    </row>
    <row r="877" spans="1:8" ht="18.75" customHeight="1">
      <c r="A877" s="876" t="s">
        <v>6338</v>
      </c>
      <c r="B877" s="881" t="s">
        <v>6339</v>
      </c>
      <c r="C877" s="29"/>
      <c r="D877" s="24"/>
      <c r="E877" s="24"/>
      <c r="F877" s="24"/>
      <c r="G877" s="24"/>
      <c r="H877" s="25"/>
    </row>
    <row r="878" spans="1:8" ht="16.5" customHeight="1">
      <c r="A878" s="876" t="s">
        <v>6340</v>
      </c>
      <c r="B878" s="873" t="s">
        <v>6341</v>
      </c>
      <c r="C878" s="29"/>
      <c r="D878" s="24"/>
      <c r="E878" s="24"/>
      <c r="F878" s="24"/>
      <c r="G878" s="24"/>
      <c r="H878" s="25"/>
    </row>
    <row r="879" spans="1:8" ht="25.5" customHeight="1">
      <c r="A879" s="876" t="s">
        <v>7326</v>
      </c>
      <c r="B879" s="873" t="s">
        <v>7327</v>
      </c>
      <c r="C879" s="29"/>
      <c r="D879" s="24"/>
      <c r="E879" s="24"/>
      <c r="F879" s="24"/>
      <c r="G879" s="24"/>
      <c r="H879" s="25"/>
    </row>
    <row r="880" spans="1:8" ht="14.25" customHeight="1">
      <c r="A880" s="876" t="s">
        <v>7328</v>
      </c>
      <c r="B880" s="873" t="s">
        <v>7329</v>
      </c>
      <c r="C880" s="29"/>
      <c r="D880" s="24"/>
      <c r="E880" s="24"/>
      <c r="F880" s="24"/>
      <c r="G880" s="24"/>
      <c r="H880" s="25"/>
    </row>
    <row r="881" spans="1:8" ht="25.5" customHeight="1">
      <c r="A881" s="876" t="s">
        <v>6342</v>
      </c>
      <c r="B881" s="873" t="s">
        <v>6343</v>
      </c>
      <c r="C881" s="29"/>
      <c r="D881" s="24"/>
      <c r="E881" s="24"/>
      <c r="F881" s="24"/>
      <c r="G881" s="24"/>
      <c r="H881" s="25"/>
    </row>
    <row r="882" spans="1:8" ht="25.5" customHeight="1">
      <c r="A882" s="876" t="s">
        <v>6344</v>
      </c>
      <c r="B882" s="881" t="s">
        <v>6345</v>
      </c>
      <c r="C882" s="29"/>
      <c r="D882" s="24"/>
      <c r="E882" s="24"/>
      <c r="F882" s="24"/>
      <c r="G882" s="24"/>
      <c r="H882" s="25"/>
    </row>
    <row r="883" spans="1:8" ht="25.5" customHeight="1">
      <c r="A883" s="876" t="s">
        <v>6346</v>
      </c>
      <c r="B883" s="881" t="s">
        <v>6347</v>
      </c>
      <c r="C883" s="29"/>
      <c r="D883" s="24"/>
      <c r="E883" s="24"/>
      <c r="F883" s="24"/>
      <c r="G883" s="24"/>
      <c r="H883" s="25"/>
    </row>
    <row r="884" spans="1:8" ht="25.5" customHeight="1">
      <c r="A884" s="876" t="s">
        <v>6348</v>
      </c>
      <c r="B884" s="873" t="s">
        <v>6349</v>
      </c>
      <c r="C884" s="29"/>
      <c r="D884" s="24"/>
      <c r="E884" s="24"/>
      <c r="F884" s="24"/>
      <c r="G884" s="24"/>
      <c r="H884" s="25"/>
    </row>
    <row r="885" spans="1:8" ht="18" customHeight="1">
      <c r="A885" s="876" t="s">
        <v>6350</v>
      </c>
      <c r="B885" s="881" t="s">
        <v>6351</v>
      </c>
      <c r="C885" s="29"/>
      <c r="D885" s="24"/>
      <c r="E885" s="24"/>
      <c r="F885" s="24"/>
      <c r="G885" s="24"/>
      <c r="H885" s="25"/>
    </row>
    <row r="886" spans="1:8" ht="15" customHeight="1">
      <c r="A886" s="876" t="s">
        <v>6352</v>
      </c>
      <c r="B886" s="873" t="s">
        <v>6353</v>
      </c>
      <c r="C886" s="29"/>
      <c r="D886" s="24"/>
      <c r="E886" s="24"/>
      <c r="F886" s="24"/>
      <c r="G886" s="24"/>
      <c r="H886" s="25"/>
    </row>
    <row r="887" spans="1:8" ht="18.75" customHeight="1">
      <c r="A887" s="876" t="s">
        <v>6354</v>
      </c>
      <c r="B887" s="873" t="s">
        <v>6355</v>
      </c>
      <c r="C887" s="29"/>
      <c r="D887" s="24"/>
      <c r="E887" s="24"/>
      <c r="F887" s="24"/>
      <c r="G887" s="24"/>
      <c r="H887" s="25"/>
    </row>
    <row r="888" spans="1:8" ht="23.25" customHeight="1">
      <c r="A888" s="876" t="s">
        <v>6356</v>
      </c>
      <c r="B888" s="873" t="s">
        <v>6357</v>
      </c>
      <c r="C888" s="29"/>
      <c r="D888" s="24"/>
      <c r="E888" s="24"/>
      <c r="F888" s="24"/>
      <c r="G888" s="24"/>
      <c r="H888" s="25"/>
    </row>
    <row r="889" spans="1:8" ht="18" customHeight="1">
      <c r="A889" s="876" t="s">
        <v>6358</v>
      </c>
      <c r="B889" s="881" t="s">
        <v>6359</v>
      </c>
      <c r="C889" s="29"/>
      <c r="D889" s="24"/>
      <c r="E889" s="24"/>
      <c r="F889" s="24"/>
      <c r="G889" s="24"/>
      <c r="H889" s="25"/>
    </row>
    <row r="890" spans="1:8" ht="25.5" customHeight="1">
      <c r="A890" s="876" t="s">
        <v>6360</v>
      </c>
      <c r="B890" s="881" t="s">
        <v>6361</v>
      </c>
      <c r="C890" s="29"/>
      <c r="D890" s="24"/>
      <c r="E890" s="24"/>
      <c r="F890" s="24"/>
      <c r="G890" s="24"/>
      <c r="H890" s="25"/>
    </row>
    <row r="891" spans="1:8" ht="25.5" customHeight="1">
      <c r="A891" s="876" t="s">
        <v>6362</v>
      </c>
      <c r="B891" s="873" t="s">
        <v>6363</v>
      </c>
      <c r="C891" s="29"/>
      <c r="D891" s="24"/>
      <c r="E891" s="24"/>
      <c r="F891" s="24"/>
      <c r="G891" s="24"/>
      <c r="H891" s="25"/>
    </row>
    <row r="892" spans="1:8" ht="25.5" customHeight="1">
      <c r="A892" s="876" t="s">
        <v>6364</v>
      </c>
      <c r="B892" s="881" t="s">
        <v>6365</v>
      </c>
      <c r="C892" s="29"/>
      <c r="D892" s="24"/>
      <c r="E892" s="24"/>
      <c r="F892" s="24"/>
      <c r="G892" s="24"/>
      <c r="H892" s="25"/>
    </row>
    <row r="893" spans="1:8" ht="25.5" customHeight="1">
      <c r="A893" s="876" t="s">
        <v>7330</v>
      </c>
      <c r="B893" s="873" t="s">
        <v>7331</v>
      </c>
      <c r="C893" s="29"/>
      <c r="D893" s="24"/>
      <c r="E893" s="24"/>
      <c r="F893" s="24"/>
      <c r="G893" s="24"/>
      <c r="H893" s="25"/>
    </row>
    <row r="894" spans="1:8" ht="25.5" customHeight="1" thickBot="1">
      <c r="A894" s="876" t="s">
        <v>7332</v>
      </c>
      <c r="B894" s="873" t="s">
        <v>7333</v>
      </c>
      <c r="C894" s="29"/>
      <c r="D894" s="32"/>
      <c r="E894" s="32"/>
      <c r="F894" s="32"/>
      <c r="G894" s="32"/>
      <c r="H894" s="33"/>
    </row>
    <row r="895" spans="1:8" ht="15.75" customHeight="1" thickTop="1">
      <c r="A895" s="876" t="s">
        <v>6366</v>
      </c>
      <c r="B895" s="881" t="s">
        <v>6367</v>
      </c>
      <c r="C895" s="29"/>
      <c r="D895" s="34"/>
      <c r="E895" s="34"/>
      <c r="F895" s="34"/>
      <c r="G895" s="34"/>
      <c r="H895" s="35"/>
    </row>
    <row r="896" spans="1:8" ht="25.5" customHeight="1">
      <c r="A896" s="876" t="s">
        <v>7334</v>
      </c>
      <c r="B896" s="873" t="s">
        <v>7335</v>
      </c>
      <c r="C896" s="29"/>
      <c r="D896" s="24"/>
      <c r="E896" s="24"/>
      <c r="F896" s="24"/>
      <c r="G896" s="24"/>
      <c r="H896" s="25"/>
    </row>
    <row r="897" spans="1:8" ht="25.5" customHeight="1">
      <c r="A897" s="876" t="s">
        <v>6368</v>
      </c>
      <c r="B897" s="881" t="s">
        <v>6369</v>
      </c>
      <c r="C897" s="29"/>
      <c r="D897" s="24"/>
      <c r="E897" s="24"/>
      <c r="F897" s="24"/>
      <c r="G897" s="24"/>
      <c r="H897" s="25"/>
    </row>
    <row r="898" spans="1:8" ht="17.25" customHeight="1">
      <c r="A898" s="876" t="s">
        <v>6370</v>
      </c>
      <c r="B898" s="873" t="s">
        <v>6371</v>
      </c>
      <c r="C898" s="29"/>
      <c r="D898" s="24"/>
      <c r="E898" s="24"/>
      <c r="F898" s="24"/>
      <c r="G898" s="24"/>
      <c r="H898" s="25"/>
    </row>
    <row r="899" spans="1:8" ht="25.5" customHeight="1">
      <c r="A899" s="876" t="s">
        <v>6372</v>
      </c>
      <c r="B899" s="881" t="s">
        <v>6373</v>
      </c>
      <c r="C899" s="29"/>
      <c r="D899" s="24"/>
      <c r="E899" s="24"/>
      <c r="F899" s="24"/>
      <c r="G899" s="24"/>
      <c r="H899" s="25"/>
    </row>
    <row r="900" spans="1:8" ht="25.5" customHeight="1">
      <c r="A900" s="876" t="s">
        <v>6374</v>
      </c>
      <c r="B900" s="881" t="s">
        <v>6375</v>
      </c>
      <c r="C900" s="29"/>
      <c r="D900" s="24"/>
      <c r="E900" s="24"/>
      <c r="F900" s="24"/>
      <c r="G900" s="24"/>
      <c r="H900" s="25"/>
    </row>
    <row r="901" spans="1:8" ht="15.75" customHeight="1">
      <c r="A901" s="876" t="s">
        <v>6376</v>
      </c>
      <c r="B901" s="881" t="s">
        <v>6377</v>
      </c>
      <c r="C901" s="29"/>
      <c r="D901" s="24"/>
      <c r="E901" s="24"/>
      <c r="F901" s="24"/>
      <c r="G901" s="24"/>
      <c r="H901" s="25"/>
    </row>
    <row r="902" spans="1:8" ht="17.25" customHeight="1">
      <c r="A902" s="876" t="s">
        <v>6378</v>
      </c>
      <c r="B902" s="881" t="s">
        <v>6379</v>
      </c>
      <c r="C902" s="29"/>
      <c r="D902" s="24"/>
      <c r="E902" s="24"/>
      <c r="F902" s="24"/>
      <c r="G902" s="24"/>
      <c r="H902" s="25"/>
    </row>
    <row r="903" spans="1:8" ht="15" customHeight="1">
      <c r="A903" s="876" t="s">
        <v>6380</v>
      </c>
      <c r="B903" s="881" t="s">
        <v>6381</v>
      </c>
      <c r="C903" s="29"/>
      <c r="D903" s="24"/>
      <c r="E903" s="24"/>
      <c r="F903" s="24"/>
      <c r="G903" s="24"/>
      <c r="H903" s="25"/>
    </row>
    <row r="904" spans="1:8" ht="14.25" customHeight="1">
      <c r="A904" s="876" t="s">
        <v>6382</v>
      </c>
      <c r="B904" s="881" t="s">
        <v>6383</v>
      </c>
      <c r="C904" s="29"/>
      <c r="D904" s="24"/>
      <c r="E904" s="24"/>
      <c r="F904" s="24"/>
      <c r="G904" s="24"/>
      <c r="H904" s="25"/>
    </row>
    <row r="905" spans="1:8" ht="17.25" customHeight="1">
      <c r="A905" s="876" t="s">
        <v>6384</v>
      </c>
      <c r="B905" s="881" t="s">
        <v>6385</v>
      </c>
      <c r="C905" s="29"/>
      <c r="D905" s="24"/>
      <c r="E905" s="24"/>
      <c r="F905" s="24"/>
      <c r="G905" s="24"/>
      <c r="H905" s="25"/>
    </row>
    <row r="906" spans="1:8" ht="16.5" customHeight="1">
      <c r="A906" s="876" t="s">
        <v>6386</v>
      </c>
      <c r="B906" s="881" t="s">
        <v>6387</v>
      </c>
      <c r="C906" s="29"/>
      <c r="D906" s="24"/>
      <c r="E906" s="24"/>
      <c r="F906" s="24"/>
      <c r="G906" s="24"/>
      <c r="H906" s="25"/>
    </row>
    <row r="907" spans="1:8" ht="14.25" customHeight="1">
      <c r="A907" s="876" t="s">
        <v>6388</v>
      </c>
      <c r="B907" s="881" t="s">
        <v>6389</v>
      </c>
      <c r="C907" s="29"/>
      <c r="D907" s="24"/>
      <c r="E907" s="24"/>
      <c r="F907" s="24"/>
      <c r="G907" s="24"/>
      <c r="H907" s="25"/>
    </row>
    <row r="908" spans="1:8" ht="25.5" customHeight="1">
      <c r="A908" s="876" t="s">
        <v>7336</v>
      </c>
      <c r="B908" s="881" t="s">
        <v>7337</v>
      </c>
      <c r="C908" s="29"/>
      <c r="D908" s="24"/>
      <c r="E908" s="24"/>
      <c r="F908" s="24"/>
      <c r="G908" s="24"/>
      <c r="H908" s="25"/>
    </row>
    <row r="909" spans="1:8" ht="25.5" customHeight="1">
      <c r="A909" s="876" t="s">
        <v>6390</v>
      </c>
      <c r="B909" s="881" t="s">
        <v>6391</v>
      </c>
      <c r="C909" s="29"/>
      <c r="D909" s="24"/>
      <c r="E909" s="24"/>
      <c r="F909" s="24"/>
      <c r="G909" s="24"/>
      <c r="H909" s="25"/>
    </row>
    <row r="910" spans="1:8" ht="25.5" customHeight="1">
      <c r="A910" s="876" t="s">
        <v>6392</v>
      </c>
      <c r="B910" s="873" t="s">
        <v>6393</v>
      </c>
      <c r="C910" s="29"/>
      <c r="D910" s="24"/>
      <c r="E910" s="24"/>
      <c r="F910" s="24"/>
      <c r="G910" s="24"/>
      <c r="H910" s="25"/>
    </row>
    <row r="911" spans="1:8" ht="12.75" customHeight="1">
      <c r="A911" s="876" t="s">
        <v>6394</v>
      </c>
      <c r="B911" s="873" t="s">
        <v>6395</v>
      </c>
      <c r="C911" s="29"/>
      <c r="D911" s="24"/>
      <c r="E911" s="24"/>
      <c r="F911" s="24"/>
      <c r="G911" s="24"/>
      <c r="H911" s="25"/>
    </row>
    <row r="912" spans="1:8" ht="17.25" customHeight="1">
      <c r="A912" s="876" t="s">
        <v>6396</v>
      </c>
      <c r="B912" s="873" t="s">
        <v>6397</v>
      </c>
      <c r="C912" s="29"/>
      <c r="D912" s="24"/>
      <c r="E912" s="24"/>
      <c r="F912" s="24"/>
      <c r="G912" s="24"/>
      <c r="H912" s="25"/>
    </row>
    <row r="913" spans="1:8" ht="25.5" customHeight="1">
      <c r="A913" s="876" t="s">
        <v>6398</v>
      </c>
      <c r="B913" s="873" t="s">
        <v>6399</v>
      </c>
      <c r="C913" s="29"/>
      <c r="D913" s="24"/>
      <c r="E913" s="24"/>
      <c r="F913" s="24"/>
      <c r="G913" s="24"/>
      <c r="H913" s="25"/>
    </row>
    <row r="914" spans="1:8" ht="25.5" customHeight="1">
      <c r="A914" s="1142" t="s">
        <v>6400</v>
      </c>
      <c r="B914" s="1143" t="s">
        <v>6401</v>
      </c>
      <c r="C914" s="29"/>
      <c r="D914" s="24"/>
      <c r="E914" s="24"/>
      <c r="F914" s="24"/>
      <c r="G914" s="24"/>
      <c r="H914" s="25"/>
    </row>
    <row r="915" spans="1:8" ht="15" customHeight="1">
      <c r="A915" s="1144" t="s">
        <v>6402</v>
      </c>
      <c r="B915" s="1146" t="s">
        <v>6403</v>
      </c>
      <c r="C915" s="29"/>
      <c r="D915" s="24"/>
      <c r="E915" s="24"/>
      <c r="F915" s="24"/>
      <c r="G915" s="24"/>
      <c r="H915" s="25"/>
    </row>
    <row r="916" spans="1:8" ht="25.5" customHeight="1">
      <c r="A916" s="876" t="s">
        <v>6404</v>
      </c>
      <c r="B916" s="881" t="s">
        <v>6405</v>
      </c>
      <c r="C916" s="29"/>
      <c r="D916" s="24"/>
      <c r="E916" s="24"/>
      <c r="F916" s="24"/>
      <c r="G916" s="24"/>
      <c r="H916" s="25"/>
    </row>
    <row r="917" spans="1:8" ht="16.5" customHeight="1">
      <c r="A917" s="876" t="s">
        <v>6406</v>
      </c>
      <c r="B917" s="881" t="s">
        <v>6407</v>
      </c>
      <c r="C917" s="29"/>
      <c r="D917" s="24"/>
      <c r="E917" s="24"/>
      <c r="F917" s="24"/>
      <c r="G917" s="24"/>
      <c r="H917" s="25"/>
    </row>
    <row r="918" spans="1:8" ht="15.75" customHeight="1">
      <c r="A918" s="876" t="s">
        <v>7338</v>
      </c>
      <c r="B918" s="881" t="s">
        <v>7339</v>
      </c>
      <c r="C918" s="29"/>
      <c r="D918" s="24"/>
      <c r="E918" s="24"/>
      <c r="F918" s="24"/>
      <c r="G918" s="24"/>
      <c r="H918" s="25"/>
    </row>
    <row r="919" spans="1:8" ht="17.25" customHeight="1">
      <c r="A919" s="876" t="s">
        <v>7340</v>
      </c>
      <c r="B919" s="873" t="s">
        <v>7341</v>
      </c>
      <c r="C919" s="29"/>
      <c r="D919" s="24"/>
      <c r="E919" s="24"/>
      <c r="F919" s="24"/>
      <c r="G919" s="24"/>
      <c r="H919" s="25"/>
    </row>
    <row r="920" spans="1:8" ht="18" customHeight="1">
      <c r="A920" s="876" t="s">
        <v>6408</v>
      </c>
      <c r="B920" s="881" t="s">
        <v>6409</v>
      </c>
      <c r="C920" s="29"/>
      <c r="D920" s="24"/>
      <c r="E920" s="24"/>
      <c r="F920" s="24"/>
      <c r="G920" s="24"/>
      <c r="H920" s="25"/>
    </row>
    <row r="921" spans="1:8" ht="18" customHeight="1" thickBot="1">
      <c r="A921" s="876" t="s">
        <v>6410</v>
      </c>
      <c r="B921" s="881" t="s">
        <v>6411</v>
      </c>
      <c r="C921" s="29"/>
      <c r="D921" s="32"/>
      <c r="E921" s="32"/>
      <c r="F921" s="32"/>
      <c r="G921" s="32"/>
      <c r="H921" s="33"/>
    </row>
    <row r="922" spans="1:8" ht="13.5" thickTop="1">
      <c r="A922" s="876" t="s">
        <v>6412</v>
      </c>
      <c r="B922" s="881" t="s">
        <v>6413</v>
      </c>
      <c r="C922" s="29"/>
      <c r="D922" s="24"/>
      <c r="E922" s="24"/>
      <c r="F922" s="24"/>
      <c r="G922" s="24"/>
      <c r="H922" s="25"/>
    </row>
    <row r="923" spans="1:8" ht="16.5" customHeight="1">
      <c r="A923" s="876" t="s">
        <v>6414</v>
      </c>
      <c r="B923" s="873" t="s">
        <v>6415</v>
      </c>
      <c r="C923" s="29"/>
      <c r="D923" s="24"/>
      <c r="E923" s="24"/>
      <c r="F923" s="24"/>
      <c r="G923" s="24"/>
      <c r="H923" s="25"/>
    </row>
    <row r="924" spans="1:8" ht="16.5" customHeight="1">
      <c r="A924" s="876" t="s">
        <v>6416</v>
      </c>
      <c r="B924" s="881" t="s">
        <v>6417</v>
      </c>
      <c r="C924" s="29"/>
      <c r="D924" s="24"/>
      <c r="E924" s="24"/>
      <c r="F924" s="24"/>
      <c r="G924" s="24"/>
      <c r="H924" s="25"/>
    </row>
    <row r="925" spans="1:8" ht="15.75" customHeight="1">
      <c r="A925" s="876" t="s">
        <v>6418</v>
      </c>
      <c r="B925" s="873" t="s">
        <v>6419</v>
      </c>
      <c r="C925" s="29"/>
      <c r="D925" s="24"/>
      <c r="E925" s="24"/>
      <c r="F925" s="24"/>
      <c r="G925" s="24"/>
      <c r="H925" s="25"/>
    </row>
    <row r="926" spans="1:8" ht="14.25" customHeight="1">
      <c r="A926" s="876" t="s">
        <v>6420</v>
      </c>
      <c r="B926" s="881" t="s">
        <v>6421</v>
      </c>
      <c r="C926" s="29"/>
      <c r="D926" s="24"/>
      <c r="E926" s="24"/>
      <c r="F926" s="24"/>
      <c r="G926" s="24"/>
      <c r="H926" s="25"/>
    </row>
    <row r="927" spans="1:8" ht="18.75" customHeight="1">
      <c r="A927" s="876" t="s">
        <v>6422</v>
      </c>
      <c r="B927" s="873" t="s">
        <v>6423</v>
      </c>
      <c r="C927" s="29"/>
      <c r="D927" s="24"/>
      <c r="E927" s="24"/>
      <c r="F927" s="24"/>
      <c r="G927" s="24"/>
      <c r="H927" s="25"/>
    </row>
    <row r="928" spans="1:8" ht="24">
      <c r="A928" s="876" t="s">
        <v>6424</v>
      </c>
      <c r="B928" s="873" t="s">
        <v>6425</v>
      </c>
      <c r="C928" s="29"/>
      <c r="D928" s="24"/>
      <c r="E928" s="24"/>
      <c r="F928" s="24"/>
      <c r="G928" s="24"/>
      <c r="H928" s="25"/>
    </row>
    <row r="929" spans="1:8" ht="17.25" customHeight="1">
      <c r="A929" s="876" t="s">
        <v>6426</v>
      </c>
      <c r="B929" s="881" t="s">
        <v>6427</v>
      </c>
      <c r="C929" s="29"/>
      <c r="D929" s="24"/>
      <c r="E929" s="24"/>
      <c r="F929" s="24"/>
      <c r="G929" s="24"/>
      <c r="H929" s="25"/>
    </row>
    <row r="930" spans="1:8" ht="18.75" customHeight="1">
      <c r="A930" s="876" t="s">
        <v>6428</v>
      </c>
      <c r="B930" s="881" t="s">
        <v>6429</v>
      </c>
      <c r="C930" s="29"/>
      <c r="D930" s="24"/>
      <c r="E930" s="24"/>
      <c r="F930" s="24"/>
      <c r="G930" s="24"/>
      <c r="H930" s="25"/>
    </row>
    <row r="931" spans="1:8" ht="26.25" customHeight="1">
      <c r="A931" s="876" t="s">
        <v>7342</v>
      </c>
      <c r="B931" s="873" t="s">
        <v>7343</v>
      </c>
      <c r="C931" s="29"/>
      <c r="D931" s="24"/>
      <c r="E931" s="24"/>
      <c r="F931" s="24"/>
      <c r="G931" s="24"/>
      <c r="H931" s="25"/>
    </row>
    <row r="932" spans="1:8" ht="15" customHeight="1">
      <c r="A932" s="876" t="s">
        <v>7344</v>
      </c>
      <c r="B932" s="873" t="s">
        <v>7345</v>
      </c>
      <c r="C932" s="29"/>
      <c r="D932" s="24"/>
      <c r="E932" s="24"/>
      <c r="F932" s="24"/>
      <c r="G932" s="24"/>
      <c r="H932" s="25"/>
    </row>
    <row r="933" spans="1:8" ht="25.5" customHeight="1">
      <c r="A933" s="876" t="s">
        <v>6430</v>
      </c>
      <c r="B933" s="873" t="s">
        <v>6431</v>
      </c>
      <c r="C933" s="29"/>
      <c r="D933" s="24"/>
      <c r="E933" s="24"/>
      <c r="F933" s="24"/>
      <c r="G933" s="24"/>
      <c r="H933" s="25"/>
    </row>
    <row r="934" spans="1:8" ht="12.75" customHeight="1">
      <c r="A934" s="876" t="s">
        <v>6432</v>
      </c>
      <c r="B934" s="873" t="s">
        <v>6433</v>
      </c>
      <c r="C934" s="29"/>
      <c r="D934" s="24"/>
      <c r="E934" s="24"/>
      <c r="F934" s="24"/>
      <c r="G934" s="24"/>
      <c r="H934" s="25"/>
    </row>
    <row r="935" spans="1:8" ht="18.75" customHeight="1">
      <c r="A935" s="876" t="s">
        <v>7346</v>
      </c>
      <c r="B935" s="881" t="s">
        <v>7347</v>
      </c>
      <c r="C935" s="29"/>
      <c r="D935" s="24"/>
      <c r="E935" s="24"/>
      <c r="F935" s="24"/>
      <c r="G935" s="24"/>
      <c r="H935" s="25"/>
    </row>
    <row r="936" spans="1:8" ht="13.5" customHeight="1">
      <c r="A936" s="876" t="s">
        <v>6434</v>
      </c>
      <c r="B936" s="873" t="s">
        <v>6435</v>
      </c>
      <c r="C936" s="29"/>
      <c r="D936" s="24"/>
      <c r="E936" s="24"/>
      <c r="F936" s="24"/>
      <c r="G936" s="24"/>
      <c r="H936" s="25"/>
    </row>
    <row r="937" spans="1:8" ht="15" customHeight="1">
      <c r="A937" s="876" t="s">
        <v>6436</v>
      </c>
      <c r="B937" s="881" t="s">
        <v>6437</v>
      </c>
      <c r="C937" s="29"/>
      <c r="D937" s="24"/>
      <c r="E937" s="24"/>
      <c r="F937" s="24"/>
      <c r="G937" s="24"/>
      <c r="H937" s="25"/>
    </row>
    <row r="938" spans="1:8" ht="16.5" customHeight="1">
      <c r="A938" s="876" t="s">
        <v>6438</v>
      </c>
      <c r="B938" s="873" t="s">
        <v>6439</v>
      </c>
      <c r="C938" s="29"/>
      <c r="D938" s="24"/>
      <c r="E938" s="24"/>
      <c r="F938" s="24"/>
      <c r="G938" s="24"/>
      <c r="H938" s="25"/>
    </row>
    <row r="939" spans="1:8" ht="13.5" customHeight="1">
      <c r="A939" s="876" t="s">
        <v>6440</v>
      </c>
      <c r="B939" s="881" t="s">
        <v>6441</v>
      </c>
      <c r="C939" s="29"/>
      <c r="D939" s="24"/>
      <c r="E939" s="24"/>
      <c r="F939" s="24"/>
      <c r="G939" s="24"/>
      <c r="H939" s="25"/>
    </row>
    <row r="940" spans="1:8" ht="18" customHeight="1">
      <c r="A940" s="876" t="s">
        <v>6442</v>
      </c>
      <c r="B940" s="873" t="s">
        <v>6443</v>
      </c>
      <c r="C940" s="29"/>
      <c r="D940" s="24"/>
      <c r="E940" s="24"/>
      <c r="F940" s="24"/>
      <c r="G940" s="24"/>
      <c r="H940" s="25"/>
    </row>
    <row r="941" spans="1:8" ht="25.5" customHeight="1">
      <c r="A941" s="876" t="s">
        <v>6444</v>
      </c>
      <c r="B941" s="881" t="s">
        <v>6445</v>
      </c>
      <c r="C941" s="29"/>
      <c r="D941" s="24"/>
      <c r="E941" s="24"/>
      <c r="F941" s="24"/>
      <c r="G941" s="24"/>
      <c r="H941" s="25"/>
    </row>
    <row r="942" spans="1:8" ht="25.5" customHeight="1">
      <c r="A942" s="876" t="s">
        <v>6446</v>
      </c>
      <c r="B942" s="881" t="s">
        <v>6447</v>
      </c>
      <c r="C942" s="29"/>
      <c r="D942" s="24"/>
      <c r="E942" s="24"/>
      <c r="F942" s="24"/>
      <c r="G942" s="24"/>
      <c r="H942" s="25"/>
    </row>
    <row r="943" spans="1:8">
      <c r="A943" s="876" t="s">
        <v>6448</v>
      </c>
      <c r="B943" s="881" t="s">
        <v>6449</v>
      </c>
      <c r="C943" s="29"/>
      <c r="D943" s="24"/>
      <c r="E943" s="24"/>
      <c r="F943" s="24"/>
      <c r="G943" s="24"/>
      <c r="H943" s="25"/>
    </row>
    <row r="944" spans="1:8" ht="15" customHeight="1" thickBot="1">
      <c r="A944" s="876" t="s">
        <v>6450</v>
      </c>
      <c r="B944" s="881" t="s">
        <v>6451</v>
      </c>
      <c r="C944" s="29"/>
      <c r="D944" s="32"/>
      <c r="E944" s="32"/>
      <c r="F944" s="32"/>
      <c r="G944" s="32"/>
      <c r="H944" s="33"/>
    </row>
    <row r="945" spans="1:8" ht="17.25" customHeight="1" thickTop="1">
      <c r="A945" s="876" t="s">
        <v>6452</v>
      </c>
      <c r="B945" s="881" t="s">
        <v>6453</v>
      </c>
      <c r="C945" s="29"/>
      <c r="D945" s="34"/>
      <c r="E945" s="34"/>
      <c r="F945" s="34"/>
      <c r="G945" s="34"/>
      <c r="H945" s="35"/>
    </row>
    <row r="946" spans="1:8" ht="18" customHeight="1">
      <c r="A946" s="876" t="s">
        <v>6454</v>
      </c>
      <c r="B946" s="881" t="s">
        <v>6455</v>
      </c>
      <c r="C946" s="29"/>
      <c r="D946" s="24"/>
      <c r="E946" s="24"/>
      <c r="F946" s="24"/>
      <c r="G946" s="24"/>
      <c r="H946" s="25"/>
    </row>
    <row r="947" spans="1:8" ht="15.75" customHeight="1">
      <c r="A947" s="876" t="s">
        <v>6456</v>
      </c>
      <c r="B947" s="881" t="s">
        <v>6457</v>
      </c>
      <c r="C947" s="29"/>
      <c r="D947" s="24"/>
      <c r="E947" s="24"/>
      <c r="F947" s="24"/>
      <c r="G947" s="24"/>
      <c r="H947" s="25"/>
    </row>
    <row r="948" spans="1:8" ht="13.5" customHeight="1">
      <c r="A948" s="876" t="s">
        <v>7773</v>
      </c>
      <c r="B948" s="873" t="s">
        <v>7774</v>
      </c>
      <c r="C948" s="29"/>
      <c r="D948" s="24"/>
      <c r="E948" s="24"/>
      <c r="F948" s="24"/>
      <c r="G948" s="24"/>
      <c r="H948" s="25"/>
    </row>
    <row r="949" spans="1:8" ht="25.5" customHeight="1">
      <c r="A949" s="876" t="s">
        <v>6458</v>
      </c>
      <c r="B949" s="881" t="s">
        <v>6459</v>
      </c>
      <c r="C949" s="29"/>
      <c r="D949" s="24"/>
      <c r="E949" s="24"/>
      <c r="F949" s="24"/>
      <c r="G949" s="24"/>
      <c r="H949" s="25"/>
    </row>
    <row r="950" spans="1:8" ht="15" customHeight="1">
      <c r="A950" s="876" t="s">
        <v>6460</v>
      </c>
      <c r="B950" s="881" t="s">
        <v>6461</v>
      </c>
      <c r="C950" s="29"/>
      <c r="D950" s="24"/>
      <c r="E950" s="24"/>
      <c r="F950" s="24"/>
      <c r="G950" s="24"/>
      <c r="H950" s="25"/>
    </row>
    <row r="951" spans="1:8" ht="17.25" customHeight="1">
      <c r="A951" s="876" t="s">
        <v>6462</v>
      </c>
      <c r="B951" s="881" t="s">
        <v>6463</v>
      </c>
      <c r="C951" s="29"/>
      <c r="D951" s="24"/>
      <c r="E951" s="24"/>
      <c r="F951" s="24"/>
      <c r="G951" s="24"/>
      <c r="H951" s="25"/>
    </row>
    <row r="952" spans="1:8" ht="17.25" customHeight="1">
      <c r="A952" s="876" t="s">
        <v>6464</v>
      </c>
      <c r="B952" s="881" t="s">
        <v>6465</v>
      </c>
      <c r="C952" s="29"/>
      <c r="D952" s="24"/>
      <c r="E952" s="24"/>
      <c r="F952" s="24"/>
      <c r="G952" s="24"/>
      <c r="H952" s="25"/>
    </row>
    <row r="953" spans="1:8" ht="14.25" customHeight="1">
      <c r="A953" s="1142" t="s">
        <v>6466</v>
      </c>
      <c r="B953" s="1143" t="s">
        <v>6467</v>
      </c>
      <c r="C953" s="29"/>
      <c r="D953" s="24"/>
      <c r="E953" s="24"/>
      <c r="F953" s="24"/>
      <c r="G953" s="24"/>
      <c r="H953" s="25"/>
    </row>
    <row r="954" spans="1:8" ht="15.75" customHeight="1">
      <c r="A954" s="1144" t="s">
        <v>7560</v>
      </c>
      <c r="B954" s="1145" t="s">
        <v>7561</v>
      </c>
      <c r="C954" s="29"/>
      <c r="D954" s="24"/>
      <c r="E954" s="24"/>
      <c r="F954" s="24"/>
      <c r="G954" s="24"/>
      <c r="H954" s="25"/>
    </row>
    <row r="955" spans="1:8" ht="15" customHeight="1">
      <c r="A955" s="876" t="s">
        <v>6468</v>
      </c>
      <c r="B955" s="881" t="s">
        <v>6469</v>
      </c>
      <c r="C955" s="29"/>
      <c r="D955" s="24"/>
      <c r="E955" s="24"/>
      <c r="F955" s="24"/>
      <c r="G955" s="24"/>
      <c r="H955" s="25"/>
    </row>
    <row r="956" spans="1:8" ht="15.75" customHeight="1">
      <c r="A956" s="876" t="s">
        <v>6470</v>
      </c>
      <c r="B956" s="881" t="s">
        <v>6471</v>
      </c>
      <c r="C956" s="29"/>
      <c r="D956" s="24"/>
      <c r="E956" s="24"/>
      <c r="F956" s="24"/>
      <c r="G956" s="24"/>
      <c r="H956" s="25"/>
    </row>
    <row r="957" spans="1:8" ht="16.5" customHeight="1">
      <c r="A957" s="876" t="s">
        <v>6472</v>
      </c>
      <c r="B957" s="881" t="s">
        <v>6473</v>
      </c>
      <c r="C957" s="29"/>
      <c r="D957" s="24"/>
      <c r="E957" s="24"/>
      <c r="F957" s="24"/>
      <c r="G957" s="24"/>
      <c r="H957" s="25"/>
    </row>
    <row r="958" spans="1:8" ht="13.5" customHeight="1">
      <c r="A958" s="876" t="s">
        <v>6474</v>
      </c>
      <c r="B958" s="881" t="s">
        <v>6475</v>
      </c>
      <c r="C958" s="29"/>
      <c r="D958" s="24"/>
      <c r="E958" s="24"/>
      <c r="F958" s="24"/>
      <c r="G958" s="24"/>
      <c r="H958" s="25"/>
    </row>
    <row r="959" spans="1:8" ht="16.5" customHeight="1">
      <c r="A959" s="876" t="s">
        <v>6476</v>
      </c>
      <c r="B959" s="881" t="s">
        <v>6477</v>
      </c>
      <c r="C959" s="29"/>
      <c r="D959" s="24"/>
      <c r="E959" s="24"/>
      <c r="F959" s="24"/>
      <c r="G959" s="24"/>
      <c r="H959" s="25"/>
    </row>
    <row r="960" spans="1:8" ht="17.25" customHeight="1">
      <c r="A960" s="876" t="s">
        <v>7348</v>
      </c>
      <c r="B960" s="881" t="s">
        <v>7349</v>
      </c>
      <c r="C960" s="29"/>
      <c r="D960" s="24"/>
      <c r="E960" s="24"/>
      <c r="F960" s="24"/>
      <c r="G960" s="24"/>
      <c r="H960" s="25"/>
    </row>
    <row r="961" spans="1:8" ht="15.75" customHeight="1">
      <c r="A961" s="876" t="s">
        <v>6478</v>
      </c>
      <c r="B961" s="881" t="s">
        <v>6479</v>
      </c>
      <c r="C961" s="29"/>
      <c r="D961" s="24"/>
      <c r="E961" s="24"/>
      <c r="F961" s="24"/>
      <c r="G961" s="24"/>
      <c r="H961" s="25"/>
    </row>
    <row r="962" spans="1:8" ht="18" customHeight="1">
      <c r="A962" s="876" t="s">
        <v>6480</v>
      </c>
      <c r="B962" s="881" t="s">
        <v>6481</v>
      </c>
      <c r="C962" s="29"/>
      <c r="D962" s="24"/>
      <c r="E962" s="24"/>
      <c r="F962" s="24"/>
      <c r="G962" s="24"/>
      <c r="H962" s="25"/>
    </row>
    <row r="963" spans="1:8" ht="15" customHeight="1">
      <c r="A963" s="876" t="s">
        <v>6482</v>
      </c>
      <c r="B963" s="881" t="s">
        <v>6483</v>
      </c>
      <c r="C963" s="29"/>
      <c r="D963" s="24"/>
      <c r="E963" s="24"/>
      <c r="F963" s="24"/>
      <c r="G963" s="24"/>
      <c r="H963" s="25"/>
    </row>
    <row r="964" spans="1:8" ht="17.25" customHeight="1">
      <c r="A964" s="876" t="s">
        <v>6484</v>
      </c>
      <c r="B964" s="881" t="s">
        <v>6485</v>
      </c>
      <c r="C964" s="29"/>
      <c r="D964" s="24"/>
      <c r="E964" s="24"/>
      <c r="F964" s="24"/>
      <c r="G964" s="24"/>
      <c r="H964" s="25"/>
    </row>
    <row r="965" spans="1:8" ht="14.25" customHeight="1">
      <c r="A965" s="876" t="s">
        <v>6486</v>
      </c>
      <c r="B965" s="881" t="s">
        <v>6487</v>
      </c>
      <c r="C965" s="29"/>
      <c r="D965" s="24"/>
      <c r="E965" s="24"/>
      <c r="F965" s="24"/>
      <c r="G965" s="24"/>
      <c r="H965" s="25"/>
    </row>
    <row r="966" spans="1:8" ht="15.75" customHeight="1">
      <c r="A966" s="876" t="s">
        <v>6488</v>
      </c>
      <c r="B966" s="881" t="s">
        <v>6489</v>
      </c>
      <c r="C966" s="29"/>
      <c r="D966" s="24"/>
      <c r="E966" s="24"/>
      <c r="F966" s="24"/>
      <c r="G966" s="24"/>
      <c r="H966" s="25"/>
    </row>
    <row r="967" spans="1:8" ht="15" customHeight="1">
      <c r="A967" s="876" t="s">
        <v>7350</v>
      </c>
      <c r="B967" s="881" t="s">
        <v>7351</v>
      </c>
      <c r="C967" s="29"/>
      <c r="D967" s="24"/>
      <c r="E967" s="24"/>
      <c r="F967" s="24"/>
      <c r="G967" s="24"/>
      <c r="H967" s="25"/>
    </row>
    <row r="968" spans="1:8" ht="11.25" customHeight="1">
      <c r="A968" s="876" t="s">
        <v>6490</v>
      </c>
      <c r="B968" s="881" t="s">
        <v>6491</v>
      </c>
      <c r="C968" s="29"/>
      <c r="D968" s="24"/>
      <c r="E968" s="24"/>
      <c r="F968" s="24"/>
      <c r="G968" s="24"/>
      <c r="H968" s="25"/>
    </row>
    <row r="969" spans="1:8" ht="15" customHeight="1">
      <c r="A969" s="876" t="s">
        <v>6492</v>
      </c>
      <c r="B969" s="873" t="s">
        <v>6493</v>
      </c>
      <c r="C969" s="29"/>
      <c r="D969" s="24"/>
      <c r="E969" s="24"/>
      <c r="F969" s="24"/>
      <c r="G969" s="24"/>
      <c r="H969" s="25"/>
    </row>
    <row r="970" spans="1:8" ht="25.5" customHeight="1">
      <c r="A970" s="876" t="s">
        <v>6494</v>
      </c>
      <c r="B970" s="881" t="s">
        <v>6495</v>
      </c>
      <c r="C970" s="29"/>
      <c r="D970" s="24"/>
      <c r="E970" s="24"/>
      <c r="F970" s="24"/>
      <c r="G970" s="24"/>
      <c r="H970" s="25"/>
    </row>
    <row r="971" spans="1:8" ht="25.5" customHeight="1" thickBot="1">
      <c r="A971" s="876" t="s">
        <v>6496</v>
      </c>
      <c r="B971" s="881" t="s">
        <v>6497</v>
      </c>
      <c r="C971" s="29"/>
      <c r="D971" s="32"/>
      <c r="E971" s="32"/>
      <c r="F971" s="32"/>
      <c r="G971" s="32"/>
      <c r="H971" s="33"/>
    </row>
    <row r="972" spans="1:8" ht="25.5" customHeight="1" thickTop="1">
      <c r="A972" s="876" t="s">
        <v>6498</v>
      </c>
      <c r="B972" s="873" t="s">
        <v>6499</v>
      </c>
      <c r="C972" s="29"/>
      <c r="D972" s="34"/>
      <c r="E972" s="34"/>
      <c r="F972" s="34"/>
      <c r="G972" s="34"/>
      <c r="H972" s="35"/>
    </row>
    <row r="973" spans="1:8" ht="19.5" customHeight="1">
      <c r="A973" s="876" t="s">
        <v>7775</v>
      </c>
      <c r="B973" s="881" t="s">
        <v>7776</v>
      </c>
      <c r="C973" s="29"/>
      <c r="D973" s="24"/>
      <c r="E973" s="24"/>
      <c r="F973" s="24"/>
      <c r="G973" s="24"/>
      <c r="H973" s="25"/>
    </row>
    <row r="974" spans="1:8" ht="18" customHeight="1">
      <c r="A974" s="876" t="s">
        <v>6500</v>
      </c>
      <c r="B974" s="881" t="s">
        <v>6501</v>
      </c>
      <c r="C974" s="29"/>
      <c r="D974" s="24"/>
      <c r="E974" s="24"/>
      <c r="F974" s="24"/>
      <c r="G974" s="24"/>
      <c r="H974" s="25"/>
    </row>
    <row r="975" spans="1:8" ht="16.5" customHeight="1">
      <c r="A975" s="876" t="s">
        <v>6502</v>
      </c>
      <c r="B975" s="881" t="s">
        <v>6503</v>
      </c>
      <c r="C975" s="29"/>
      <c r="D975" s="24"/>
      <c r="E975" s="24"/>
      <c r="F975" s="24"/>
      <c r="G975" s="24"/>
      <c r="H975" s="25"/>
    </row>
    <row r="976" spans="1:8" ht="25.5" customHeight="1">
      <c r="A976" s="876" t="s">
        <v>7352</v>
      </c>
      <c r="B976" s="881" t="s">
        <v>7353</v>
      </c>
      <c r="C976" s="29"/>
      <c r="D976" s="24"/>
      <c r="E976" s="24"/>
      <c r="F976" s="24"/>
      <c r="G976" s="24"/>
      <c r="H976" s="25"/>
    </row>
    <row r="977" spans="1:8" ht="25.5" customHeight="1">
      <c r="A977" s="876" t="s">
        <v>6504</v>
      </c>
      <c r="B977" s="873" t="s">
        <v>6505</v>
      </c>
      <c r="C977" s="29"/>
      <c r="D977" s="24"/>
      <c r="E977" s="24"/>
      <c r="F977" s="24"/>
      <c r="G977" s="24"/>
      <c r="H977" s="25"/>
    </row>
    <row r="978" spans="1:8" ht="15" customHeight="1">
      <c r="A978" s="876" t="s">
        <v>6506</v>
      </c>
      <c r="B978" s="881" t="s">
        <v>6507</v>
      </c>
      <c r="C978" s="29"/>
      <c r="D978" s="24"/>
      <c r="E978" s="24"/>
      <c r="F978" s="24"/>
      <c r="G978" s="24"/>
      <c r="H978" s="25"/>
    </row>
    <row r="979" spans="1:8" ht="25.5" customHeight="1">
      <c r="A979" s="876" t="s">
        <v>7777</v>
      </c>
      <c r="B979" s="881" t="s">
        <v>7778</v>
      </c>
      <c r="C979" s="29"/>
      <c r="D979" s="24"/>
      <c r="E979" s="24"/>
      <c r="F979" s="24"/>
      <c r="G979" s="24"/>
      <c r="H979" s="25"/>
    </row>
    <row r="980" spans="1:8" ht="13.5" customHeight="1">
      <c r="A980" s="876" t="s">
        <v>6508</v>
      </c>
      <c r="B980" s="881" t="s">
        <v>6509</v>
      </c>
      <c r="C980" s="29"/>
      <c r="D980" s="24"/>
      <c r="E980" s="24"/>
      <c r="F980" s="24"/>
      <c r="G980" s="24"/>
      <c r="H980" s="25"/>
    </row>
    <row r="981" spans="1:8" ht="24" customHeight="1">
      <c r="A981" s="876" t="s">
        <v>6510</v>
      </c>
      <c r="B981" s="881" t="s">
        <v>6511</v>
      </c>
      <c r="C981" s="29"/>
      <c r="D981" s="24"/>
      <c r="E981" s="24"/>
      <c r="F981" s="24"/>
      <c r="G981" s="24"/>
      <c r="H981" s="25"/>
    </row>
    <row r="982" spans="1:8" ht="24" customHeight="1">
      <c r="A982" s="876" t="s">
        <v>6512</v>
      </c>
      <c r="B982" s="881" t="s">
        <v>6513</v>
      </c>
      <c r="C982" s="29"/>
      <c r="D982" s="24"/>
      <c r="E982" s="24"/>
      <c r="F982" s="24"/>
      <c r="G982" s="24"/>
      <c r="H982" s="25"/>
    </row>
    <row r="983" spans="1:8" ht="15.75" customHeight="1">
      <c r="A983" s="876" t="s">
        <v>6514</v>
      </c>
      <c r="B983" s="881" t="s">
        <v>6515</v>
      </c>
      <c r="C983" s="29"/>
      <c r="D983" s="24"/>
      <c r="E983" s="24"/>
      <c r="F983" s="24"/>
      <c r="G983" s="24"/>
      <c r="H983" s="25"/>
    </row>
    <row r="984" spans="1:8" ht="18" customHeight="1">
      <c r="A984" s="876" t="s">
        <v>6516</v>
      </c>
      <c r="B984" s="873" t="s">
        <v>6517</v>
      </c>
      <c r="C984" s="29"/>
      <c r="D984" s="24"/>
      <c r="E984" s="24"/>
      <c r="F984" s="24"/>
      <c r="G984" s="24"/>
      <c r="H984" s="25"/>
    </row>
    <row r="985" spans="1:8" ht="15.75" customHeight="1">
      <c r="A985" s="876" t="s">
        <v>7354</v>
      </c>
      <c r="B985" s="881" t="s">
        <v>7355</v>
      </c>
      <c r="C985" s="29"/>
      <c r="D985" s="24"/>
      <c r="E985" s="24"/>
      <c r="F985" s="24"/>
      <c r="G985" s="24"/>
      <c r="H985" s="25"/>
    </row>
    <row r="986" spans="1:8" ht="15.75" customHeight="1">
      <c r="A986" s="876" t="s">
        <v>6518</v>
      </c>
      <c r="B986" s="881" t="s">
        <v>6519</v>
      </c>
      <c r="C986" s="29"/>
      <c r="D986" s="24"/>
      <c r="E986" s="24"/>
      <c r="F986" s="24"/>
      <c r="G986" s="24"/>
      <c r="H986" s="25"/>
    </row>
    <row r="987" spans="1:8" ht="17.25" customHeight="1">
      <c r="A987" s="876" t="s">
        <v>6520</v>
      </c>
      <c r="B987" s="881" t="s">
        <v>6521</v>
      </c>
      <c r="C987" s="29"/>
      <c r="D987" s="24"/>
      <c r="E987" s="24"/>
      <c r="F987" s="24"/>
      <c r="G987" s="24"/>
      <c r="H987" s="25"/>
    </row>
    <row r="988" spans="1:8" ht="16.5" customHeight="1">
      <c r="A988" s="876" t="s">
        <v>7779</v>
      </c>
      <c r="B988" s="881" t="s">
        <v>7780</v>
      </c>
      <c r="C988" s="29"/>
      <c r="D988" s="24"/>
      <c r="E988" s="24"/>
      <c r="F988" s="24"/>
      <c r="G988" s="24"/>
      <c r="H988" s="25"/>
    </row>
    <row r="989" spans="1:8" ht="16.5" customHeight="1">
      <c r="A989" s="876" t="s">
        <v>6522</v>
      </c>
      <c r="B989" s="873" t="s">
        <v>6523</v>
      </c>
      <c r="C989" s="29"/>
      <c r="D989" s="24"/>
      <c r="E989" s="24"/>
      <c r="F989" s="24"/>
      <c r="G989" s="24"/>
      <c r="H989" s="25"/>
    </row>
    <row r="990" spans="1:8" ht="18.75" customHeight="1">
      <c r="A990" s="876" t="s">
        <v>6524</v>
      </c>
      <c r="B990" s="873" t="s">
        <v>6525</v>
      </c>
      <c r="C990" s="29"/>
      <c r="D990" s="24"/>
      <c r="E990" s="24"/>
      <c r="F990" s="24"/>
      <c r="G990" s="24"/>
      <c r="H990" s="25"/>
    </row>
    <row r="991" spans="1:8" ht="18" customHeight="1">
      <c r="A991" s="876" t="s">
        <v>6526</v>
      </c>
      <c r="B991" s="873" t="s">
        <v>6527</v>
      </c>
      <c r="C991" s="29"/>
      <c r="D991" s="24"/>
      <c r="E991" s="24"/>
      <c r="F991" s="24"/>
      <c r="G991" s="24"/>
      <c r="H991" s="25"/>
    </row>
    <row r="992" spans="1:8" ht="16.5" customHeight="1">
      <c r="A992" s="876" t="s">
        <v>6528</v>
      </c>
      <c r="B992" s="881" t="s">
        <v>6529</v>
      </c>
      <c r="C992" s="29"/>
      <c r="D992" s="24"/>
      <c r="E992" s="24"/>
      <c r="F992" s="24"/>
      <c r="G992" s="24"/>
      <c r="H992" s="25"/>
    </row>
    <row r="993" spans="1:8" ht="14.25" customHeight="1">
      <c r="A993" s="1142" t="s">
        <v>6530</v>
      </c>
      <c r="B993" s="1143" t="s">
        <v>6531</v>
      </c>
      <c r="C993" s="29"/>
      <c r="D993" s="24"/>
      <c r="E993" s="24"/>
      <c r="F993" s="24"/>
      <c r="G993" s="24"/>
      <c r="H993" s="25"/>
    </row>
    <row r="994" spans="1:8" ht="15" customHeight="1">
      <c r="A994" s="1144" t="s">
        <v>6532</v>
      </c>
      <c r="B994" s="1145" t="s">
        <v>6533</v>
      </c>
      <c r="C994" s="29"/>
      <c r="D994" s="24"/>
      <c r="E994" s="24"/>
      <c r="F994" s="24"/>
      <c r="G994" s="24"/>
      <c r="H994" s="25"/>
    </row>
    <row r="995" spans="1:8" ht="14.25" customHeight="1">
      <c r="A995" s="876" t="s">
        <v>6534</v>
      </c>
      <c r="B995" s="881" t="s">
        <v>6535</v>
      </c>
      <c r="C995" s="29"/>
      <c r="D995" s="24"/>
      <c r="E995" s="24"/>
      <c r="F995" s="24"/>
      <c r="G995" s="24"/>
      <c r="H995" s="25"/>
    </row>
    <row r="996" spans="1:8" ht="17.25" customHeight="1">
      <c r="A996" s="876" t="s">
        <v>6536</v>
      </c>
      <c r="B996" s="881" t="s">
        <v>6537</v>
      </c>
      <c r="C996" s="29"/>
      <c r="D996" s="24"/>
      <c r="E996" s="24"/>
      <c r="F996" s="24"/>
      <c r="G996" s="24"/>
      <c r="H996" s="25"/>
    </row>
    <row r="997" spans="1:8" ht="15.75" customHeight="1">
      <c r="A997" s="876" t="s">
        <v>6538</v>
      </c>
      <c r="B997" s="873" t="s">
        <v>6539</v>
      </c>
      <c r="C997" s="29"/>
      <c r="D997" s="24"/>
      <c r="E997" s="24"/>
      <c r="F997" s="24"/>
      <c r="G997" s="24"/>
      <c r="H997" s="25"/>
    </row>
    <row r="998" spans="1:8" ht="15" customHeight="1" thickBot="1">
      <c r="A998" s="876" t="s">
        <v>6540</v>
      </c>
      <c r="B998" s="881" t="s">
        <v>6541</v>
      </c>
      <c r="C998" s="29"/>
      <c r="D998" s="32"/>
      <c r="E998" s="32"/>
      <c r="F998" s="32"/>
      <c r="G998" s="32"/>
      <c r="H998" s="33"/>
    </row>
    <row r="999" spans="1:8" ht="12.75" customHeight="1" thickTop="1">
      <c r="A999" s="876" t="s">
        <v>6542</v>
      </c>
      <c r="B999" s="881" t="s">
        <v>6543</v>
      </c>
      <c r="C999" s="29"/>
      <c r="D999" s="34"/>
      <c r="E999" s="34"/>
      <c r="F999" s="34"/>
      <c r="G999" s="34"/>
      <c r="H999" s="35"/>
    </row>
    <row r="1000" spans="1:8" ht="15.75" customHeight="1">
      <c r="A1000" s="876" t="s">
        <v>6544</v>
      </c>
      <c r="B1000" s="881" t="s">
        <v>6545</v>
      </c>
      <c r="C1000" s="29"/>
      <c r="D1000" s="24"/>
      <c r="E1000" s="24"/>
      <c r="F1000" s="24"/>
      <c r="G1000" s="24"/>
      <c r="H1000" s="25"/>
    </row>
    <row r="1001" spans="1:8" ht="13.5" customHeight="1">
      <c r="A1001" s="876" t="s">
        <v>7562</v>
      </c>
      <c r="B1001" s="881" t="s">
        <v>7563</v>
      </c>
      <c r="C1001" s="29"/>
      <c r="D1001" s="24"/>
      <c r="E1001" s="24"/>
      <c r="F1001" s="24"/>
      <c r="G1001" s="24"/>
      <c r="H1001" s="25"/>
    </row>
    <row r="1002" spans="1:8" ht="12.75" customHeight="1">
      <c r="A1002" s="876" t="s">
        <v>6546</v>
      </c>
      <c r="B1002" s="881" t="s">
        <v>6547</v>
      </c>
      <c r="C1002" s="29"/>
      <c r="D1002" s="24"/>
      <c r="E1002" s="24"/>
      <c r="F1002" s="24"/>
      <c r="G1002" s="24"/>
      <c r="H1002" s="25"/>
    </row>
    <row r="1003" spans="1:8" ht="13.5" customHeight="1">
      <c r="A1003" s="876" t="s">
        <v>6548</v>
      </c>
      <c r="B1003" s="881" t="s">
        <v>6549</v>
      </c>
      <c r="C1003" s="29"/>
      <c r="D1003" s="24"/>
      <c r="E1003" s="24"/>
      <c r="F1003" s="24"/>
      <c r="G1003" s="24"/>
      <c r="H1003" s="25"/>
    </row>
    <row r="1004" spans="1:8" ht="12" customHeight="1">
      <c r="A1004" s="876" t="s">
        <v>6550</v>
      </c>
      <c r="B1004" s="881" t="s">
        <v>6551</v>
      </c>
      <c r="C1004" s="29"/>
      <c r="D1004" s="24"/>
      <c r="E1004" s="24"/>
      <c r="F1004" s="24"/>
      <c r="G1004" s="24"/>
      <c r="H1004" s="25"/>
    </row>
    <row r="1005" spans="1:8" ht="13.5" customHeight="1">
      <c r="A1005" s="876" t="s">
        <v>6552</v>
      </c>
      <c r="B1005" s="881" t="s">
        <v>6553</v>
      </c>
      <c r="C1005" s="29"/>
      <c r="D1005" s="24"/>
      <c r="E1005" s="24"/>
      <c r="F1005" s="24"/>
      <c r="G1005" s="24"/>
      <c r="H1005" s="25"/>
    </row>
    <row r="1006" spans="1:8" ht="27" customHeight="1">
      <c r="A1006" s="876" t="s">
        <v>6554</v>
      </c>
      <c r="B1006" s="881" t="s">
        <v>6555</v>
      </c>
      <c r="C1006" s="29"/>
      <c r="D1006" s="24"/>
      <c r="E1006" s="24"/>
      <c r="F1006" s="24"/>
      <c r="G1006" s="24"/>
      <c r="H1006" s="25"/>
    </row>
    <row r="1007" spans="1:8" ht="13.5" customHeight="1">
      <c r="A1007" s="876" t="s">
        <v>6556</v>
      </c>
      <c r="B1007" s="881" t="s">
        <v>6557</v>
      </c>
      <c r="C1007" s="29"/>
      <c r="D1007" s="24"/>
      <c r="E1007" s="24"/>
      <c r="F1007" s="24"/>
      <c r="G1007" s="24"/>
      <c r="H1007" s="25"/>
    </row>
    <row r="1008" spans="1:8" ht="14.25" customHeight="1">
      <c r="A1008" s="876" t="s">
        <v>6558</v>
      </c>
      <c r="B1008" s="873" t="s">
        <v>6559</v>
      </c>
      <c r="C1008" s="29"/>
      <c r="D1008" s="24"/>
      <c r="E1008" s="24"/>
      <c r="F1008" s="24"/>
      <c r="G1008" s="24"/>
      <c r="H1008" s="25"/>
    </row>
    <row r="1009" spans="1:8" ht="14.25" customHeight="1">
      <c r="A1009" s="876" t="s">
        <v>6560</v>
      </c>
      <c r="B1009" s="873" t="s">
        <v>7781</v>
      </c>
      <c r="C1009" s="29"/>
      <c r="D1009" s="24"/>
      <c r="E1009" s="24"/>
      <c r="F1009" s="24"/>
      <c r="G1009" s="24"/>
      <c r="H1009" s="25"/>
    </row>
    <row r="1010" spans="1:8" ht="25.5" customHeight="1">
      <c r="A1010" s="876" t="s">
        <v>7782</v>
      </c>
      <c r="B1010" s="873" t="s">
        <v>7783</v>
      </c>
      <c r="C1010" s="29"/>
      <c r="D1010" s="24"/>
      <c r="E1010" s="24"/>
      <c r="F1010" s="24"/>
      <c r="G1010" s="24"/>
      <c r="H1010" s="25"/>
    </row>
    <row r="1011" spans="1:8" ht="16.5" customHeight="1">
      <c r="A1011" s="876" t="s">
        <v>6561</v>
      </c>
      <c r="B1011" s="881" t="s">
        <v>6562</v>
      </c>
      <c r="C1011" s="29"/>
      <c r="D1011" s="24"/>
      <c r="E1011" s="24"/>
      <c r="F1011" s="24"/>
      <c r="G1011" s="24"/>
      <c r="H1011" s="25"/>
    </row>
    <row r="1012" spans="1:8" ht="15" customHeight="1">
      <c r="A1012" s="876" t="s">
        <v>6563</v>
      </c>
      <c r="B1012" s="873" t="s">
        <v>6564</v>
      </c>
      <c r="C1012" s="29"/>
      <c r="D1012" s="24"/>
      <c r="E1012" s="24"/>
      <c r="F1012" s="24"/>
      <c r="G1012" s="24"/>
      <c r="H1012" s="25"/>
    </row>
    <row r="1013" spans="1:8" ht="25.5" customHeight="1">
      <c r="A1013" s="876" t="s">
        <v>6565</v>
      </c>
      <c r="B1013" s="881" t="s">
        <v>6566</v>
      </c>
      <c r="C1013" s="29"/>
      <c r="D1013" s="24"/>
      <c r="E1013" s="24"/>
      <c r="F1013" s="24"/>
      <c r="G1013" s="24"/>
      <c r="H1013" s="25"/>
    </row>
    <row r="1014" spans="1:8" ht="15.75" customHeight="1">
      <c r="A1014" s="876" t="s">
        <v>6567</v>
      </c>
      <c r="B1014" s="881" t="s">
        <v>6568</v>
      </c>
      <c r="C1014" s="29"/>
      <c r="D1014" s="24"/>
      <c r="E1014" s="24"/>
      <c r="F1014" s="24"/>
      <c r="G1014" s="24"/>
      <c r="H1014" s="25"/>
    </row>
    <row r="1015" spans="1:8" ht="14.25" customHeight="1">
      <c r="A1015" s="876" t="s">
        <v>6569</v>
      </c>
      <c r="B1015" s="873" t="s">
        <v>6570</v>
      </c>
      <c r="C1015" s="29"/>
      <c r="D1015" s="24"/>
      <c r="E1015" s="24"/>
      <c r="F1015" s="24"/>
      <c r="G1015" s="24"/>
      <c r="H1015" s="25"/>
    </row>
    <row r="1016" spans="1:8" ht="13.5" customHeight="1">
      <c r="A1016" s="876" t="s">
        <v>6571</v>
      </c>
      <c r="B1016" s="881" t="s">
        <v>6572</v>
      </c>
      <c r="C1016" s="29"/>
      <c r="D1016" s="24"/>
      <c r="E1016" s="24"/>
      <c r="F1016" s="24"/>
      <c r="G1016" s="24"/>
      <c r="H1016" s="25"/>
    </row>
    <row r="1017" spans="1:8" ht="15.75" customHeight="1">
      <c r="A1017" s="876" t="s">
        <v>6573</v>
      </c>
      <c r="B1017" s="881" t="s">
        <v>6574</v>
      </c>
      <c r="C1017" s="29"/>
      <c r="D1017" s="24"/>
      <c r="E1017" s="24"/>
      <c r="F1017" s="24"/>
      <c r="G1017" s="24"/>
      <c r="H1017" s="25"/>
    </row>
    <row r="1018" spans="1:8" ht="25.5" customHeight="1">
      <c r="A1018" s="876" t="s">
        <v>6575</v>
      </c>
      <c r="B1018" s="881" t="s">
        <v>6576</v>
      </c>
      <c r="C1018" s="29"/>
      <c r="D1018" s="24"/>
      <c r="E1018" s="24"/>
      <c r="F1018" s="24"/>
      <c r="G1018" s="24"/>
      <c r="H1018" s="25"/>
    </row>
    <row r="1019" spans="1:8" ht="14.25" customHeight="1">
      <c r="A1019" s="876" t="s">
        <v>6577</v>
      </c>
      <c r="B1019" s="873" t="s">
        <v>6578</v>
      </c>
      <c r="C1019" s="29"/>
      <c r="D1019" s="24"/>
      <c r="E1019" s="24"/>
      <c r="F1019" s="24"/>
      <c r="G1019" s="24"/>
      <c r="H1019" s="25"/>
    </row>
    <row r="1020" spans="1:8" ht="15.75" customHeight="1">
      <c r="A1020" s="876" t="s">
        <v>6579</v>
      </c>
      <c r="B1020" s="881" t="s">
        <v>6580</v>
      </c>
      <c r="C1020" s="29"/>
      <c r="D1020" s="24"/>
      <c r="E1020" s="24"/>
      <c r="F1020" s="24"/>
      <c r="G1020" s="24"/>
      <c r="H1020" s="25"/>
    </row>
    <row r="1021" spans="1:8" ht="14.25" customHeight="1">
      <c r="A1021" s="876" t="s">
        <v>6581</v>
      </c>
      <c r="B1021" s="873" t="s">
        <v>6582</v>
      </c>
      <c r="C1021" s="29"/>
      <c r="D1021" s="24"/>
      <c r="E1021" s="24"/>
      <c r="F1021" s="24"/>
      <c r="G1021" s="24"/>
      <c r="H1021" s="25"/>
    </row>
    <row r="1022" spans="1:8" ht="15" customHeight="1">
      <c r="A1022" s="876" t="s">
        <v>7784</v>
      </c>
      <c r="B1022" s="881" t="s">
        <v>7785</v>
      </c>
      <c r="C1022" s="29"/>
      <c r="D1022" s="24"/>
      <c r="E1022" s="24"/>
      <c r="F1022" s="24"/>
      <c r="G1022" s="24"/>
      <c r="H1022" s="25"/>
    </row>
    <row r="1023" spans="1:8" ht="17.25" customHeight="1">
      <c r="A1023" s="876" t="s">
        <v>6583</v>
      </c>
      <c r="B1023" s="881" t="s">
        <v>6584</v>
      </c>
      <c r="C1023" s="29"/>
      <c r="D1023" s="24"/>
      <c r="E1023" s="24"/>
      <c r="F1023" s="24"/>
      <c r="G1023" s="24"/>
      <c r="H1023" s="25"/>
    </row>
    <row r="1024" spans="1:8" ht="24" customHeight="1">
      <c r="A1024" s="876" t="s">
        <v>6585</v>
      </c>
      <c r="B1024" s="873" t="s">
        <v>6586</v>
      </c>
      <c r="C1024" s="29"/>
      <c r="D1024" s="24"/>
      <c r="E1024" s="24"/>
      <c r="F1024" s="24"/>
      <c r="G1024" s="24"/>
      <c r="H1024" s="25"/>
    </row>
    <row r="1025" spans="1:8" ht="25.5" customHeight="1" thickBot="1">
      <c r="A1025" s="876" t="s">
        <v>6587</v>
      </c>
      <c r="B1025" s="873" t="s">
        <v>6588</v>
      </c>
      <c r="C1025" s="29"/>
      <c r="D1025" s="32"/>
      <c r="E1025" s="32"/>
      <c r="F1025" s="32"/>
      <c r="G1025" s="32"/>
      <c r="H1025" s="33"/>
    </row>
    <row r="1026" spans="1:8" ht="16.5" customHeight="1" thickTop="1">
      <c r="A1026" s="876" t="s">
        <v>6589</v>
      </c>
      <c r="B1026" s="881" t="s">
        <v>6590</v>
      </c>
      <c r="C1026" s="29"/>
      <c r="D1026" s="34"/>
      <c r="E1026" s="34"/>
      <c r="F1026" s="34"/>
      <c r="G1026" s="34"/>
      <c r="H1026" s="35"/>
    </row>
    <row r="1027" spans="1:8" ht="15.75" customHeight="1">
      <c r="A1027" s="876" t="s">
        <v>6591</v>
      </c>
      <c r="B1027" s="873" t="s">
        <v>6592</v>
      </c>
      <c r="C1027" s="29"/>
      <c r="D1027" s="24"/>
      <c r="E1027" s="24"/>
      <c r="F1027" s="24"/>
      <c r="G1027" s="24"/>
      <c r="H1027" s="25"/>
    </row>
    <row r="1028" spans="1:8" ht="20.25" customHeight="1">
      <c r="A1028" s="876" t="s">
        <v>6593</v>
      </c>
      <c r="B1028" s="881" t="s">
        <v>6594</v>
      </c>
      <c r="C1028" s="29"/>
      <c r="D1028" s="24"/>
      <c r="E1028" s="24"/>
      <c r="F1028" s="24"/>
      <c r="G1028" s="24"/>
      <c r="H1028" s="25"/>
    </row>
    <row r="1029" spans="1:8" ht="15" customHeight="1">
      <c r="A1029" s="876" t="s">
        <v>6595</v>
      </c>
      <c r="B1029" s="873" t="s">
        <v>6596</v>
      </c>
      <c r="C1029" s="29"/>
      <c r="D1029" s="24"/>
      <c r="E1029" s="24"/>
      <c r="F1029" s="24"/>
      <c r="G1029" s="24"/>
      <c r="H1029" s="25"/>
    </row>
    <row r="1030" spans="1:8" ht="17.25" customHeight="1">
      <c r="A1030" s="876" t="s">
        <v>6597</v>
      </c>
      <c r="B1030" s="873" t="s">
        <v>6598</v>
      </c>
      <c r="C1030" s="29"/>
      <c r="D1030" s="24"/>
      <c r="E1030" s="24"/>
      <c r="F1030" s="24"/>
      <c r="G1030" s="24"/>
      <c r="H1030" s="25"/>
    </row>
    <row r="1031" spans="1:8" ht="15" customHeight="1">
      <c r="A1031" s="876" t="s">
        <v>6599</v>
      </c>
      <c r="B1031" s="881" t="s">
        <v>6600</v>
      </c>
      <c r="C1031" s="29"/>
      <c r="D1031" s="24"/>
      <c r="E1031" s="24"/>
      <c r="F1031" s="24"/>
      <c r="G1031" s="24"/>
      <c r="H1031" s="25"/>
    </row>
    <row r="1032" spans="1:8" ht="17.25" customHeight="1">
      <c r="A1032" s="1142" t="s">
        <v>6601</v>
      </c>
      <c r="B1032" s="1148" t="s">
        <v>6602</v>
      </c>
      <c r="C1032" s="29"/>
      <c r="D1032" s="24"/>
      <c r="E1032" s="24"/>
      <c r="F1032" s="24"/>
      <c r="G1032" s="24"/>
      <c r="H1032" s="25"/>
    </row>
    <row r="1033" spans="1:8" ht="25.5" customHeight="1">
      <c r="A1033" s="1144" t="s">
        <v>6603</v>
      </c>
      <c r="B1033" s="1145" t="s">
        <v>6604</v>
      </c>
      <c r="C1033" s="29"/>
      <c r="D1033" s="24"/>
      <c r="E1033" s="24"/>
      <c r="F1033" s="24"/>
      <c r="G1033" s="24"/>
      <c r="H1033" s="25"/>
    </row>
    <row r="1034" spans="1:8" ht="17.25" customHeight="1">
      <c r="A1034" s="876" t="s">
        <v>6605</v>
      </c>
      <c r="B1034" s="873" t="s">
        <v>6606</v>
      </c>
      <c r="C1034" s="29"/>
      <c r="D1034" s="24"/>
      <c r="E1034" s="24"/>
      <c r="F1034" s="24"/>
      <c r="G1034" s="24"/>
      <c r="H1034" s="25"/>
    </row>
    <row r="1035" spans="1:8" ht="25.5" customHeight="1">
      <c r="A1035" s="876" t="s">
        <v>6607</v>
      </c>
      <c r="B1035" s="881" t="s">
        <v>6608</v>
      </c>
      <c r="C1035" s="29"/>
      <c r="D1035" s="24"/>
      <c r="E1035" s="24"/>
      <c r="F1035" s="24"/>
      <c r="G1035" s="24"/>
      <c r="H1035" s="25"/>
    </row>
    <row r="1036" spans="1:8" ht="25.5" customHeight="1">
      <c r="A1036" s="876" t="s">
        <v>6609</v>
      </c>
      <c r="B1036" s="881" t="s">
        <v>6610</v>
      </c>
      <c r="C1036" s="29"/>
      <c r="D1036" s="24"/>
      <c r="E1036" s="24"/>
      <c r="F1036" s="24"/>
      <c r="G1036" s="24"/>
      <c r="H1036" s="25"/>
    </row>
    <row r="1037" spans="1:8" ht="25.5" customHeight="1">
      <c r="A1037" s="876" t="s">
        <v>7564</v>
      </c>
      <c r="B1037" s="881" t="s">
        <v>7565</v>
      </c>
      <c r="C1037" s="29"/>
      <c r="D1037" s="24"/>
      <c r="E1037" s="24"/>
      <c r="F1037" s="24"/>
      <c r="G1037" s="24"/>
      <c r="H1037" s="25"/>
    </row>
    <row r="1038" spans="1:8" ht="12.75" customHeight="1">
      <c r="A1038" s="876" t="s">
        <v>6611</v>
      </c>
      <c r="B1038" s="873" t="s">
        <v>6612</v>
      </c>
      <c r="C1038" s="29"/>
      <c r="D1038" s="24"/>
      <c r="E1038" s="24"/>
      <c r="F1038" s="24"/>
      <c r="G1038" s="24"/>
      <c r="H1038" s="25"/>
    </row>
    <row r="1039" spans="1:8" ht="25.5" customHeight="1">
      <c r="A1039" s="876" t="s">
        <v>6613</v>
      </c>
      <c r="B1039" s="873" t="s">
        <v>6614</v>
      </c>
      <c r="C1039" s="29"/>
      <c r="D1039" s="24"/>
      <c r="E1039" s="24"/>
      <c r="F1039" s="24"/>
      <c r="G1039" s="24"/>
      <c r="H1039" s="25"/>
    </row>
    <row r="1040" spans="1:8" ht="25.5" customHeight="1">
      <c r="A1040" s="876" t="s">
        <v>6615</v>
      </c>
      <c r="B1040" s="873" t="s">
        <v>6616</v>
      </c>
      <c r="C1040" s="29"/>
      <c r="D1040" s="24"/>
      <c r="E1040" s="24"/>
      <c r="F1040" s="24"/>
      <c r="G1040" s="24"/>
      <c r="H1040" s="25"/>
    </row>
    <row r="1041" spans="1:8" ht="15.75" customHeight="1">
      <c r="A1041" s="876" t="s">
        <v>6617</v>
      </c>
      <c r="B1041" s="873" t="s">
        <v>6618</v>
      </c>
      <c r="C1041" s="29"/>
      <c r="D1041" s="24"/>
      <c r="E1041" s="24"/>
      <c r="F1041" s="24"/>
      <c r="G1041" s="24"/>
      <c r="H1041" s="25"/>
    </row>
    <row r="1042" spans="1:8" ht="25.5" customHeight="1">
      <c r="A1042" s="876" t="s">
        <v>6619</v>
      </c>
      <c r="B1042" s="881" t="s">
        <v>6620</v>
      </c>
      <c r="C1042" s="29"/>
      <c r="D1042" s="24"/>
      <c r="E1042" s="24"/>
      <c r="F1042" s="24"/>
      <c r="G1042" s="24"/>
      <c r="H1042" s="25"/>
    </row>
    <row r="1043" spans="1:8" ht="15.75" customHeight="1">
      <c r="A1043" s="876" t="s">
        <v>6621</v>
      </c>
      <c r="B1043" s="881" t="s">
        <v>6622</v>
      </c>
      <c r="C1043" s="29"/>
      <c r="D1043" s="24"/>
      <c r="E1043" s="24"/>
      <c r="F1043" s="24"/>
      <c r="G1043" s="24"/>
      <c r="H1043" s="25"/>
    </row>
    <row r="1044" spans="1:8" ht="12" customHeight="1">
      <c r="A1044" s="876" t="s">
        <v>6623</v>
      </c>
      <c r="B1044" s="873" t="s">
        <v>6624</v>
      </c>
      <c r="C1044" s="29"/>
      <c r="D1044" s="24"/>
      <c r="E1044" s="24"/>
      <c r="F1044" s="24"/>
      <c r="G1044" s="24"/>
      <c r="H1044" s="25"/>
    </row>
    <row r="1045" spans="1:8" ht="15" customHeight="1">
      <c r="A1045" s="876" t="s">
        <v>6625</v>
      </c>
      <c r="B1045" s="881" t="s">
        <v>6626</v>
      </c>
      <c r="C1045" s="29"/>
      <c r="D1045" s="24"/>
      <c r="E1045" s="24"/>
      <c r="F1045" s="24"/>
      <c r="G1045" s="24"/>
      <c r="H1045" s="25"/>
    </row>
    <row r="1046" spans="1:8" ht="25.5" customHeight="1">
      <c r="A1046" s="876" t="s">
        <v>6627</v>
      </c>
      <c r="B1046" s="881" t="s">
        <v>6628</v>
      </c>
      <c r="C1046" s="29"/>
      <c r="D1046" s="24"/>
      <c r="E1046" s="24"/>
      <c r="F1046" s="24"/>
      <c r="G1046" s="24"/>
      <c r="H1046" s="25"/>
    </row>
    <row r="1047" spans="1:8" ht="16.5" customHeight="1">
      <c r="A1047" s="876" t="s">
        <v>6629</v>
      </c>
      <c r="B1047" s="881" t="s">
        <v>6630</v>
      </c>
      <c r="C1047" s="29"/>
      <c r="D1047" s="24"/>
      <c r="E1047" s="24"/>
      <c r="F1047" s="24"/>
      <c r="G1047" s="24"/>
      <c r="H1047" s="25"/>
    </row>
    <row r="1048" spans="1:8" ht="13.5" customHeight="1">
      <c r="A1048" s="876" t="s">
        <v>6631</v>
      </c>
      <c r="B1048" s="881" t="s">
        <v>6632</v>
      </c>
      <c r="C1048" s="29"/>
      <c r="D1048" s="24"/>
      <c r="E1048" s="24"/>
      <c r="F1048" s="24"/>
      <c r="G1048" s="24"/>
      <c r="H1048" s="25"/>
    </row>
    <row r="1049" spans="1:8" ht="17.25" customHeight="1">
      <c r="A1049" s="876" t="s">
        <v>6633</v>
      </c>
      <c r="B1049" s="881" t="s">
        <v>6634</v>
      </c>
      <c r="C1049" s="29"/>
      <c r="D1049" s="24"/>
      <c r="E1049" s="24"/>
      <c r="F1049" s="24"/>
      <c r="G1049" s="24"/>
      <c r="H1049" s="25"/>
    </row>
    <row r="1050" spans="1:8" ht="15.75" customHeight="1">
      <c r="A1050" s="876" t="s">
        <v>6917</v>
      </c>
      <c r="B1050" s="881" t="s">
        <v>6968</v>
      </c>
      <c r="C1050" s="29"/>
      <c r="D1050" s="24"/>
      <c r="E1050" s="24"/>
      <c r="F1050" s="24"/>
      <c r="G1050" s="24"/>
      <c r="H1050" s="25"/>
    </row>
    <row r="1051" spans="1:8" ht="26.25" customHeight="1">
      <c r="A1051" s="876" t="s">
        <v>6635</v>
      </c>
      <c r="B1051" s="881" t="s">
        <v>6636</v>
      </c>
      <c r="C1051" s="29"/>
      <c r="D1051" s="24"/>
      <c r="E1051" s="24"/>
      <c r="F1051" s="24"/>
      <c r="G1051" s="24"/>
      <c r="H1051" s="25"/>
    </row>
    <row r="1052" spans="1:8" ht="17.25" customHeight="1" thickBot="1">
      <c r="A1052" s="880" t="s">
        <v>7356</v>
      </c>
      <c r="B1052" s="881" t="s">
        <v>7357</v>
      </c>
      <c r="C1052" s="29"/>
      <c r="D1052" s="32"/>
      <c r="E1052" s="32"/>
      <c r="F1052" s="32"/>
      <c r="G1052" s="32"/>
      <c r="H1052" s="33"/>
    </row>
    <row r="1053" spans="1:8" ht="25.5" customHeight="1" thickTop="1">
      <c r="A1053" s="874" t="s">
        <v>6637</v>
      </c>
      <c r="B1053" s="881" t="s">
        <v>6638</v>
      </c>
      <c r="C1053" s="29"/>
      <c r="D1053" s="34"/>
      <c r="E1053" s="34"/>
      <c r="F1053" s="34"/>
      <c r="G1053" s="34"/>
      <c r="H1053" s="35"/>
    </row>
    <row r="1054" spans="1:8" ht="18" customHeight="1">
      <c r="A1054" s="874" t="s">
        <v>6639</v>
      </c>
      <c r="B1054" s="881" t="s">
        <v>6640</v>
      </c>
      <c r="C1054" s="29"/>
      <c r="D1054" s="24"/>
      <c r="E1054" s="24"/>
      <c r="F1054" s="24"/>
      <c r="G1054" s="24"/>
      <c r="H1054" s="25"/>
    </row>
    <row r="1055" spans="1:8" ht="25.5" customHeight="1">
      <c r="A1055" s="874" t="s">
        <v>6641</v>
      </c>
      <c r="B1055" s="881" t="s">
        <v>6642</v>
      </c>
      <c r="C1055" s="29"/>
      <c r="D1055" s="24"/>
      <c r="E1055" s="24"/>
      <c r="F1055" s="24"/>
      <c r="G1055" s="24"/>
      <c r="H1055" s="25"/>
    </row>
    <row r="1056" spans="1:8" ht="25.5" customHeight="1">
      <c r="A1056" s="874" t="s">
        <v>6643</v>
      </c>
      <c r="B1056" s="881" t="s">
        <v>6644</v>
      </c>
      <c r="C1056" s="29"/>
      <c r="D1056" s="24"/>
      <c r="E1056" s="24"/>
      <c r="F1056" s="24"/>
      <c r="G1056" s="24"/>
      <c r="H1056" s="25"/>
    </row>
    <row r="1057" spans="1:8" ht="16.5" customHeight="1">
      <c r="A1057" s="874" t="s">
        <v>7358</v>
      </c>
      <c r="B1057" s="881" t="s">
        <v>7359</v>
      </c>
      <c r="C1057" s="29"/>
      <c r="D1057" s="24"/>
      <c r="E1057" s="24"/>
      <c r="F1057" s="24"/>
      <c r="G1057" s="24"/>
      <c r="H1057" s="25"/>
    </row>
    <row r="1058" spans="1:8" ht="13.5" customHeight="1">
      <c r="A1058" s="874" t="s">
        <v>6645</v>
      </c>
      <c r="B1058" s="873" t="s">
        <v>6646</v>
      </c>
      <c r="C1058" s="29"/>
      <c r="D1058" s="24"/>
      <c r="E1058" s="24"/>
      <c r="F1058" s="24"/>
      <c r="G1058" s="24"/>
      <c r="H1058" s="25"/>
    </row>
    <row r="1059" spans="1:8" ht="15.75" customHeight="1">
      <c r="A1059" s="874" t="s">
        <v>6647</v>
      </c>
      <c r="B1059" s="881" t="s">
        <v>6648</v>
      </c>
      <c r="C1059" s="29"/>
      <c r="D1059" s="24"/>
      <c r="E1059" s="24"/>
      <c r="F1059" s="24"/>
      <c r="G1059" s="24"/>
      <c r="H1059" s="25"/>
    </row>
    <row r="1060" spans="1:8" ht="18" customHeight="1">
      <c r="A1060" s="874" t="s">
        <v>6649</v>
      </c>
      <c r="B1060" s="873" t="s">
        <v>6650</v>
      </c>
      <c r="C1060" s="29"/>
      <c r="D1060" s="24"/>
      <c r="E1060" s="24"/>
      <c r="F1060" s="24"/>
      <c r="G1060" s="24"/>
      <c r="H1060" s="25"/>
    </row>
    <row r="1061" spans="1:8" ht="25.5" customHeight="1">
      <c r="A1061" s="874" t="s">
        <v>6651</v>
      </c>
      <c r="B1061" s="881" t="s">
        <v>6652</v>
      </c>
      <c r="C1061" s="29"/>
      <c r="D1061" s="24"/>
      <c r="E1061" s="24"/>
      <c r="F1061" s="24"/>
      <c r="G1061" s="24"/>
      <c r="H1061" s="25"/>
    </row>
    <row r="1062" spans="1:8" ht="15.75" customHeight="1">
      <c r="A1062" s="874" t="s">
        <v>6653</v>
      </c>
      <c r="B1062" s="881" t="s">
        <v>6654</v>
      </c>
      <c r="C1062" s="29"/>
      <c r="D1062" s="24"/>
      <c r="E1062" s="24"/>
      <c r="F1062" s="24"/>
      <c r="G1062" s="24"/>
      <c r="H1062" s="25"/>
    </row>
    <row r="1063" spans="1:8" ht="16.5" customHeight="1">
      <c r="A1063" s="874" t="s">
        <v>7360</v>
      </c>
      <c r="B1063" s="881" t="s">
        <v>7361</v>
      </c>
      <c r="C1063" s="29"/>
      <c r="D1063" s="24"/>
      <c r="E1063" s="24"/>
      <c r="F1063" s="24"/>
      <c r="G1063" s="24"/>
      <c r="H1063" s="25"/>
    </row>
    <row r="1064" spans="1:8" ht="16.5" customHeight="1">
      <c r="A1064" s="874" t="s">
        <v>6655</v>
      </c>
      <c r="B1064" s="881" t="s">
        <v>6656</v>
      </c>
      <c r="C1064" s="29"/>
      <c r="D1064" s="24"/>
      <c r="E1064" s="24"/>
      <c r="F1064" s="24"/>
      <c r="G1064" s="24"/>
      <c r="H1064" s="25"/>
    </row>
    <row r="1065" spans="1:8" ht="16.5" customHeight="1">
      <c r="A1065" s="874" t="s">
        <v>6657</v>
      </c>
      <c r="B1065" s="881" t="s">
        <v>6658</v>
      </c>
      <c r="C1065" s="29"/>
      <c r="D1065" s="24"/>
      <c r="E1065" s="24"/>
      <c r="F1065" s="24"/>
      <c r="G1065" s="24"/>
      <c r="H1065" s="25"/>
    </row>
    <row r="1066" spans="1:8" ht="18.75" customHeight="1">
      <c r="A1066" s="874" t="s">
        <v>6659</v>
      </c>
      <c r="B1066" s="881" t="s">
        <v>6660</v>
      </c>
      <c r="C1066" s="29"/>
      <c r="D1066" s="24"/>
      <c r="E1066" s="24"/>
      <c r="F1066" s="24"/>
      <c r="G1066" s="24"/>
      <c r="H1066" s="25"/>
    </row>
    <row r="1067" spans="1:8" ht="16.5" customHeight="1">
      <c r="A1067" s="874" t="s">
        <v>6661</v>
      </c>
      <c r="B1067" s="881" t="s">
        <v>6662</v>
      </c>
      <c r="C1067" s="29"/>
      <c r="D1067" s="24"/>
      <c r="E1067" s="24"/>
      <c r="F1067" s="24"/>
      <c r="G1067" s="24"/>
      <c r="H1067" s="25"/>
    </row>
    <row r="1068" spans="1:8" ht="15" customHeight="1">
      <c r="A1068" s="874" t="s">
        <v>6663</v>
      </c>
      <c r="B1068" s="881" t="s">
        <v>6664</v>
      </c>
      <c r="C1068" s="29"/>
      <c r="D1068" s="24"/>
      <c r="E1068" s="24"/>
      <c r="F1068" s="24"/>
      <c r="G1068" s="24"/>
      <c r="H1068" s="25"/>
    </row>
    <row r="1069" spans="1:8" ht="11.25" customHeight="1">
      <c r="A1069" s="53"/>
      <c r="B1069" s="54"/>
      <c r="C1069" s="29"/>
      <c r="D1069" s="24"/>
      <c r="E1069" s="24"/>
      <c r="F1069" s="24"/>
      <c r="G1069" s="24"/>
      <c r="H1069" s="25"/>
    </row>
    <row r="1070" spans="1:8" ht="18" customHeight="1">
      <c r="A1070" s="53"/>
      <c r="B1070" s="54"/>
      <c r="C1070" s="29"/>
      <c r="D1070" s="24"/>
      <c r="E1070" s="24"/>
      <c r="F1070" s="24"/>
      <c r="G1070" s="24"/>
      <c r="H1070" s="25"/>
    </row>
    <row r="1071" spans="1:8" ht="19.5" customHeight="1">
      <c r="A1071" s="53"/>
      <c r="B1071" s="54"/>
      <c r="C1071" s="29"/>
      <c r="D1071" s="24"/>
      <c r="E1071" s="24"/>
      <c r="F1071" s="24"/>
      <c r="G1071" s="24"/>
      <c r="H1071" s="25"/>
    </row>
    <row r="1072" spans="1:8" ht="20.25" customHeight="1">
      <c r="A1072" s="53"/>
      <c r="B1072" s="54"/>
      <c r="C1072" s="29"/>
      <c r="D1072" s="24"/>
      <c r="E1072" s="24"/>
      <c r="F1072" s="24"/>
      <c r="G1072" s="24"/>
      <c r="H1072" s="25"/>
    </row>
    <row r="1073" spans="1:8" ht="15.75" customHeight="1">
      <c r="A1073" s="53"/>
      <c r="B1073" s="54"/>
      <c r="C1073" s="29"/>
      <c r="D1073" s="24"/>
      <c r="E1073" s="24"/>
      <c r="F1073" s="24"/>
      <c r="G1073" s="24"/>
      <c r="H1073" s="25"/>
    </row>
    <row r="1074" spans="1:8" ht="15.75" customHeight="1">
      <c r="A1074" s="53"/>
      <c r="B1074" s="54"/>
      <c r="C1074" s="29"/>
      <c r="D1074" s="24"/>
      <c r="E1074" s="24"/>
      <c r="F1074" s="24"/>
      <c r="G1074" s="24"/>
      <c r="H1074" s="25"/>
    </row>
    <row r="1075" spans="1:8" ht="17.25" customHeight="1">
      <c r="A1075" s="53"/>
      <c r="B1075" s="54"/>
      <c r="C1075" s="29"/>
      <c r="D1075" s="24"/>
      <c r="E1075" s="24"/>
      <c r="F1075" s="24"/>
      <c r="G1075" s="24"/>
      <c r="H1075" s="25"/>
    </row>
    <row r="1076" spans="1:8" ht="18.75" customHeight="1">
      <c r="A1076" s="53"/>
      <c r="B1076" s="54"/>
      <c r="C1076" s="29"/>
      <c r="D1076" s="24"/>
      <c r="E1076" s="24"/>
      <c r="F1076" s="24"/>
      <c r="G1076" s="24"/>
      <c r="H1076" s="25"/>
    </row>
    <row r="1077" spans="1:8" ht="15.75" customHeight="1">
      <c r="A1077" s="58"/>
      <c r="B1077" s="54"/>
      <c r="C1077" s="29"/>
      <c r="D1077" s="24"/>
      <c r="E1077" s="24"/>
      <c r="F1077" s="24"/>
      <c r="G1077" s="24"/>
      <c r="H1077" s="25"/>
    </row>
    <row r="1078" spans="1:8" ht="15.75" customHeight="1">
      <c r="A1078" s="58"/>
      <c r="B1078" s="54"/>
      <c r="C1078" s="29"/>
      <c r="D1078" s="24"/>
      <c r="E1078" s="24"/>
      <c r="F1078" s="24"/>
      <c r="G1078" s="24"/>
      <c r="H1078" s="25"/>
    </row>
    <row r="1079" spans="1:8" ht="17.25" customHeight="1" thickBot="1">
      <c r="A1079" s="58"/>
      <c r="B1079" s="54"/>
      <c r="C1079" s="29"/>
      <c r="D1079" s="32"/>
      <c r="E1079" s="32"/>
      <c r="F1079" s="32"/>
      <c r="G1079" s="32"/>
      <c r="H1079" s="33"/>
    </row>
    <row r="1080" spans="1:8" ht="18.75" customHeight="1" thickTop="1">
      <c r="A1080" s="58"/>
      <c r="B1080" s="54"/>
      <c r="C1080" s="29"/>
      <c r="D1080" s="34"/>
      <c r="E1080" s="34"/>
      <c r="F1080" s="34"/>
      <c r="G1080" s="34"/>
      <c r="H1080" s="35"/>
    </row>
    <row r="1081" spans="1:8" ht="15" customHeight="1">
      <c r="A1081" s="58"/>
      <c r="B1081" s="54"/>
      <c r="C1081" s="29"/>
      <c r="D1081" s="24"/>
      <c r="E1081" s="24"/>
      <c r="F1081" s="24"/>
      <c r="G1081" s="24"/>
      <c r="H1081" s="25"/>
    </row>
    <row r="1082" spans="1:8" ht="24.75" customHeight="1">
      <c r="A1082" s="58"/>
      <c r="B1082" s="55"/>
      <c r="C1082" s="29"/>
      <c r="D1082" s="24"/>
      <c r="E1082" s="24"/>
      <c r="F1082" s="24"/>
      <c r="G1082" s="24"/>
      <c r="H1082" s="25"/>
    </row>
    <row r="1083" spans="1:8" ht="19.5" customHeight="1">
      <c r="A1083" s="58"/>
      <c r="B1083" s="54"/>
      <c r="C1083" s="29"/>
      <c r="D1083" s="24"/>
      <c r="E1083" s="24"/>
      <c r="F1083" s="24"/>
      <c r="G1083" s="24"/>
      <c r="H1083" s="25"/>
    </row>
    <row r="1084" spans="1:8" ht="25.5" customHeight="1">
      <c r="A1084" s="58"/>
      <c r="B1084" s="55"/>
      <c r="C1084" s="29"/>
      <c r="D1084" s="24"/>
      <c r="E1084" s="24"/>
      <c r="F1084" s="24"/>
      <c r="G1084" s="24"/>
      <c r="H1084" s="25"/>
    </row>
    <row r="1085" spans="1:8" ht="16.5" customHeight="1">
      <c r="A1085" s="58"/>
      <c r="B1085" s="54"/>
      <c r="C1085" s="29"/>
      <c r="D1085" s="24"/>
      <c r="E1085" s="24"/>
      <c r="F1085" s="24"/>
      <c r="G1085" s="24"/>
      <c r="H1085" s="25"/>
    </row>
    <row r="1086" spans="1:8" ht="18.75" customHeight="1">
      <c r="A1086" s="58"/>
      <c r="B1086" s="54"/>
      <c r="C1086" s="29"/>
      <c r="D1086" s="24"/>
      <c r="E1086" s="24"/>
      <c r="F1086" s="24"/>
      <c r="G1086" s="24"/>
      <c r="H1086" s="25"/>
    </row>
    <row r="1087" spans="1:8" ht="15" customHeight="1">
      <c r="A1087" s="58"/>
      <c r="B1087" s="54"/>
      <c r="C1087" s="29"/>
      <c r="D1087" s="24"/>
      <c r="E1087" s="24"/>
      <c r="F1087" s="24"/>
      <c r="G1087" s="24"/>
      <c r="H1087" s="25"/>
    </row>
    <row r="1088" spans="1:8" ht="18" customHeight="1">
      <c r="A1088" s="58"/>
      <c r="B1088" s="54"/>
      <c r="C1088" s="29"/>
      <c r="D1088" s="24"/>
      <c r="E1088" s="24"/>
      <c r="F1088" s="24"/>
      <c r="G1088" s="24"/>
      <c r="H1088" s="25"/>
    </row>
    <row r="1089" spans="1:8" ht="18" customHeight="1">
      <c r="A1089" s="58"/>
      <c r="B1089" s="54"/>
      <c r="C1089" s="29"/>
      <c r="D1089" s="24"/>
      <c r="E1089" s="24"/>
      <c r="F1089" s="24"/>
      <c r="G1089" s="24"/>
      <c r="H1089" s="25"/>
    </row>
    <row r="1090" spans="1:8" ht="18.75" customHeight="1">
      <c r="A1090" s="58"/>
      <c r="B1090" s="54"/>
      <c r="C1090" s="29"/>
      <c r="D1090" s="24"/>
      <c r="E1090" s="24"/>
      <c r="F1090" s="24"/>
      <c r="G1090" s="24"/>
      <c r="H1090" s="25"/>
    </row>
    <row r="1091" spans="1:8" ht="18" customHeight="1">
      <c r="A1091" s="58"/>
      <c r="B1091" s="54"/>
      <c r="C1091" s="29"/>
      <c r="D1091" s="24"/>
      <c r="E1091" s="24"/>
      <c r="F1091" s="24"/>
      <c r="G1091" s="24"/>
      <c r="H1091" s="25"/>
    </row>
    <row r="1092" spans="1:8" ht="16.5" customHeight="1">
      <c r="A1092" s="58"/>
      <c r="B1092" s="54"/>
      <c r="C1092" s="29"/>
      <c r="D1092" s="24"/>
      <c r="E1092" s="24"/>
      <c r="F1092" s="24"/>
      <c r="G1092" s="24"/>
      <c r="H1092" s="25"/>
    </row>
    <row r="1093" spans="1:8" ht="15.75" customHeight="1">
      <c r="A1093" s="58"/>
      <c r="B1093" s="54"/>
      <c r="C1093" s="29"/>
      <c r="D1093" s="24"/>
      <c r="E1093" s="24"/>
      <c r="F1093" s="24"/>
      <c r="G1093" s="24"/>
      <c r="H1093" s="25"/>
    </row>
    <row r="1094" spans="1:8" ht="15.75" customHeight="1">
      <c r="A1094" s="58"/>
      <c r="B1094" s="54"/>
      <c r="C1094" s="29"/>
      <c r="D1094" s="24"/>
      <c r="E1094" s="24"/>
      <c r="F1094" s="24"/>
      <c r="G1094" s="24"/>
      <c r="H1094" s="25"/>
    </row>
    <row r="1095" spans="1:8" ht="16.5" customHeight="1">
      <c r="A1095" s="58"/>
      <c r="B1095" s="54"/>
      <c r="C1095" s="29"/>
      <c r="D1095" s="24"/>
      <c r="E1095" s="24"/>
      <c r="F1095" s="24"/>
      <c r="G1095" s="24"/>
      <c r="H1095" s="25"/>
    </row>
    <row r="1096" spans="1:8" ht="17.25" customHeight="1">
      <c r="A1096" s="58"/>
      <c r="B1096" s="54"/>
      <c r="C1096" s="29"/>
      <c r="D1096" s="24"/>
      <c r="E1096" s="24"/>
      <c r="F1096" s="24"/>
      <c r="G1096" s="24"/>
      <c r="H1096" s="25"/>
    </row>
    <row r="1097" spans="1:8" ht="13.5" customHeight="1">
      <c r="A1097" s="58"/>
      <c r="B1097" s="54"/>
      <c r="C1097" s="29"/>
      <c r="D1097" s="24"/>
      <c r="E1097" s="24"/>
      <c r="F1097" s="24"/>
      <c r="G1097" s="24"/>
      <c r="H1097" s="25"/>
    </row>
    <row r="1098" spans="1:8" ht="13.5" customHeight="1">
      <c r="A1098" s="58"/>
      <c r="B1098" s="54"/>
      <c r="C1098" s="29"/>
      <c r="D1098" s="24"/>
      <c r="E1098" s="24"/>
      <c r="F1098" s="24"/>
      <c r="G1098" s="24"/>
      <c r="H1098" s="25"/>
    </row>
    <row r="1099" spans="1:8" ht="15" customHeight="1">
      <c r="A1099" s="58"/>
      <c r="B1099" s="54"/>
      <c r="C1099" s="29"/>
      <c r="D1099" s="24"/>
      <c r="E1099" s="24"/>
      <c r="F1099" s="24"/>
      <c r="G1099" s="24"/>
      <c r="H1099" s="25"/>
    </row>
    <row r="1100" spans="1:8" ht="11.25" customHeight="1">
      <c r="A1100" s="59"/>
      <c r="B1100" s="56"/>
      <c r="C1100" s="29"/>
      <c r="D1100" s="24"/>
      <c r="E1100" s="24"/>
      <c r="F1100" s="24"/>
      <c r="G1100" s="24"/>
      <c r="H1100" s="25"/>
    </row>
    <row r="1101" spans="1:8" ht="13.5" customHeight="1">
      <c r="A1101" s="60"/>
      <c r="B1101" s="57"/>
      <c r="C1101" s="29"/>
      <c r="D1101" s="24"/>
      <c r="E1101" s="24"/>
      <c r="F1101" s="24"/>
      <c r="G1101" s="24"/>
      <c r="H1101" s="25"/>
    </row>
    <row r="1102" spans="1:8" ht="13.5" customHeight="1">
      <c r="A1102" s="58"/>
      <c r="B1102" s="54"/>
      <c r="C1102" s="29"/>
      <c r="D1102" s="24"/>
      <c r="E1102" s="24"/>
      <c r="F1102" s="24"/>
      <c r="G1102" s="24"/>
      <c r="H1102" s="25"/>
    </row>
    <row r="1103" spans="1:8" ht="16.5" customHeight="1">
      <c r="A1103" s="58"/>
      <c r="B1103" s="54"/>
      <c r="C1103" s="29"/>
      <c r="D1103" s="24"/>
      <c r="E1103" s="24"/>
      <c r="F1103" s="24"/>
      <c r="G1103" s="24"/>
      <c r="H1103" s="25"/>
    </row>
    <row r="1104" spans="1:8" ht="13.5" customHeight="1">
      <c r="A1104" s="58"/>
      <c r="B1104" s="54"/>
      <c r="C1104" s="29"/>
      <c r="D1104" s="24"/>
      <c r="E1104" s="24"/>
      <c r="F1104" s="24"/>
      <c r="G1104" s="24"/>
      <c r="H1104" s="25"/>
    </row>
    <row r="1105" spans="1:8" ht="15" customHeight="1">
      <c r="A1105" s="58"/>
      <c r="B1105" s="54"/>
      <c r="C1105" s="29"/>
      <c r="D1105" s="24"/>
      <c r="E1105" s="24"/>
      <c r="F1105" s="24"/>
      <c r="G1105" s="24"/>
      <c r="H1105" s="25"/>
    </row>
    <row r="1106" spans="1:8" ht="17.25" customHeight="1" thickBot="1">
      <c r="A1106" s="58"/>
      <c r="B1106" s="54"/>
      <c r="C1106" s="29"/>
      <c r="D1106" s="32"/>
      <c r="E1106" s="32"/>
      <c r="F1106" s="32"/>
      <c r="G1106" s="32"/>
      <c r="H1106" s="33"/>
    </row>
    <row r="1107" spans="1:8" ht="15" customHeight="1" thickTop="1">
      <c r="A1107" s="58"/>
      <c r="B1107" s="54"/>
      <c r="C1107" s="29"/>
      <c r="D1107" s="34"/>
      <c r="E1107" s="34"/>
      <c r="F1107" s="34"/>
      <c r="G1107" s="34"/>
      <c r="H1107" s="35"/>
    </row>
    <row r="1108" spans="1:8" ht="15.75" customHeight="1">
      <c r="A1108" s="59"/>
      <c r="B1108" s="56"/>
      <c r="C1108" s="29"/>
      <c r="D1108" s="38"/>
      <c r="E1108" s="38"/>
      <c r="F1108" s="38"/>
      <c r="G1108" s="38"/>
      <c r="H1108" s="39"/>
    </row>
    <row r="1109" spans="1:8" ht="12.75" customHeight="1">
      <c r="A1109" s="61"/>
      <c r="B1109" s="1563"/>
      <c r="C1109" s="1563"/>
      <c r="D1109" s="1563"/>
      <c r="E1109" s="1563"/>
      <c r="F1109" s="1563"/>
      <c r="G1109" s="1563"/>
      <c r="H1109" s="1563"/>
    </row>
  </sheetData>
  <mergeCells count="2">
    <mergeCell ref="B1109:H1109"/>
    <mergeCell ref="B5:G5"/>
  </mergeCells>
  <phoneticPr fontId="42" type="noConversion"/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Z17"/>
  <sheetViews>
    <sheetView topLeftCell="V1" workbookViewId="0">
      <selection activeCell="AH8" sqref="AH8"/>
    </sheetView>
  </sheetViews>
  <sheetFormatPr defaultColWidth="9.140625" defaultRowHeight="12.75"/>
  <cols>
    <col min="1" max="1" width="9.140625" style="608"/>
    <col min="2" max="2" width="20.42578125" style="608" customWidth="1"/>
    <col min="3" max="3" width="38.85546875" style="608" customWidth="1"/>
    <col min="4" max="4" width="9.7109375" style="608" customWidth="1"/>
    <col min="5" max="5" width="9" style="608" customWidth="1"/>
    <col min="6" max="21" width="9.140625" style="608"/>
    <col min="22" max="22" width="4.140625" style="608" customWidth="1"/>
    <col min="23" max="23" width="13.7109375" style="608" customWidth="1"/>
    <col min="24" max="24" width="27.140625" style="608" customWidth="1"/>
    <col min="25" max="25" width="16.28515625" style="608" customWidth="1"/>
    <col min="26" max="26" width="17.140625" style="608" customWidth="1"/>
    <col min="27" max="16384" width="9.140625" style="608"/>
  </cols>
  <sheetData>
    <row r="1" spans="1:26" ht="15.75">
      <c r="A1" s="100"/>
      <c r="B1" s="101" t="s">
        <v>1240</v>
      </c>
      <c r="C1" s="67" t="s">
        <v>4076</v>
      </c>
      <c r="D1" s="226"/>
      <c r="E1" s="226"/>
      <c r="V1" s="100"/>
      <c r="W1" s="101" t="s">
        <v>1240</v>
      </c>
      <c r="X1" s="67" t="s">
        <v>4076</v>
      </c>
      <c r="Y1" s="226"/>
      <c r="Z1" s="226"/>
    </row>
    <row r="2" spans="1:26" ht="15">
      <c r="A2" s="100"/>
      <c r="B2" s="101" t="s">
        <v>1242</v>
      </c>
      <c r="C2" s="440">
        <v>6113079</v>
      </c>
      <c r="D2" s="102"/>
      <c r="E2" s="102"/>
      <c r="V2" s="100"/>
      <c r="W2" s="101" t="s">
        <v>1242</v>
      </c>
      <c r="X2" s="1380">
        <v>6113079</v>
      </c>
      <c r="Y2" s="102"/>
      <c r="Z2" s="102"/>
    </row>
    <row r="3" spans="1:26">
      <c r="A3" s="100"/>
      <c r="B3" s="101"/>
      <c r="C3" s="62" t="s">
        <v>7802</v>
      </c>
      <c r="D3" s="102"/>
      <c r="E3" s="102"/>
      <c r="V3" s="100"/>
      <c r="W3" s="101"/>
      <c r="X3" s="1118" t="s">
        <v>7802</v>
      </c>
      <c r="Y3" s="102"/>
      <c r="Z3" s="102"/>
    </row>
    <row r="4" spans="1:26" ht="15">
      <c r="A4" s="100"/>
      <c r="B4" s="101" t="s">
        <v>1244</v>
      </c>
      <c r="C4" s="609" t="s">
        <v>1613</v>
      </c>
      <c r="D4" s="105"/>
      <c r="E4" s="105"/>
      <c r="V4" s="100"/>
      <c r="W4" s="101" t="s">
        <v>1244</v>
      </c>
      <c r="X4" s="69" t="s">
        <v>7837</v>
      </c>
      <c r="Y4" s="105"/>
      <c r="Z4" s="105"/>
    </row>
    <row r="5" spans="1:26">
      <c r="A5" s="557"/>
      <c r="B5" s="635"/>
      <c r="C5" s="636"/>
      <c r="V5" s="557"/>
      <c r="W5" s="635"/>
      <c r="X5" s="636"/>
    </row>
    <row r="6" spans="1:26" s="11" customFormat="1" ht="29.25" customHeight="1" thickBot="1">
      <c r="A6" s="610" t="s">
        <v>1614</v>
      </c>
      <c r="B6" s="496" t="s">
        <v>184</v>
      </c>
      <c r="C6" s="496" t="s">
        <v>185</v>
      </c>
      <c r="D6" s="902" t="s">
        <v>7599</v>
      </c>
      <c r="E6" s="1211" t="s">
        <v>7787</v>
      </c>
      <c r="F6" s="611"/>
      <c r="G6" s="154"/>
      <c r="V6" s="610" t="s">
        <v>1614</v>
      </c>
      <c r="W6" s="496" t="s">
        <v>184</v>
      </c>
      <c r="X6" s="496" t="s">
        <v>185</v>
      </c>
      <c r="Y6" s="902" t="s">
        <v>7599</v>
      </c>
      <c r="Z6" s="1211" t="s">
        <v>7787</v>
      </c>
    </row>
    <row r="7" spans="1:26" s="11" customFormat="1" ht="45" customHeight="1" thickTop="1">
      <c r="A7" s="622" t="s">
        <v>1619</v>
      </c>
      <c r="B7" s="623">
        <v>250104</v>
      </c>
      <c r="C7" s="624" t="s">
        <v>1620</v>
      </c>
      <c r="D7" s="87">
        <v>4</v>
      </c>
      <c r="E7" s="87">
        <v>4</v>
      </c>
      <c r="V7" s="622" t="s">
        <v>1619</v>
      </c>
      <c r="W7" s="623" t="s">
        <v>2419</v>
      </c>
      <c r="X7" s="624" t="s">
        <v>7838</v>
      </c>
      <c r="Y7" s="87">
        <v>168</v>
      </c>
      <c r="Z7" s="87">
        <v>168</v>
      </c>
    </row>
    <row r="8" spans="1:26" s="11" customFormat="1" ht="51" customHeight="1">
      <c r="A8" s="622" t="s">
        <v>1621</v>
      </c>
      <c r="B8" s="625">
        <v>250106</v>
      </c>
      <c r="C8" s="626" t="s">
        <v>1622</v>
      </c>
      <c r="D8" s="87">
        <v>1</v>
      </c>
      <c r="E8" s="87">
        <v>1</v>
      </c>
      <c r="V8" s="622" t="s">
        <v>1621</v>
      </c>
      <c r="W8" s="625" t="s">
        <v>4056</v>
      </c>
      <c r="X8" s="626" t="s">
        <v>7839</v>
      </c>
      <c r="Y8" s="87">
        <v>3205</v>
      </c>
      <c r="Z8" s="87">
        <v>3205</v>
      </c>
    </row>
    <row r="9" spans="1:26" s="11" customFormat="1" ht="52.5" customHeight="1">
      <c r="A9" s="622" t="s">
        <v>1623</v>
      </c>
      <c r="B9" s="625">
        <v>250107</v>
      </c>
      <c r="C9" s="626" t="s">
        <v>1624</v>
      </c>
      <c r="D9" s="87">
        <v>12</v>
      </c>
      <c r="E9" s="87">
        <v>12</v>
      </c>
      <c r="V9" s="622" t="s">
        <v>1623</v>
      </c>
      <c r="W9" s="625"/>
      <c r="X9" s="626"/>
      <c r="Y9" s="87"/>
      <c r="Z9" s="87"/>
    </row>
    <row r="10" spans="1:26" s="11" customFormat="1" ht="31.5">
      <c r="A10" s="622" t="s">
        <v>1625</v>
      </c>
      <c r="B10" s="625">
        <v>250108</v>
      </c>
      <c r="C10" s="626" t="s">
        <v>210</v>
      </c>
      <c r="D10" s="87">
        <v>4</v>
      </c>
      <c r="E10" s="87">
        <v>4</v>
      </c>
      <c r="V10" s="622" t="s">
        <v>1625</v>
      </c>
      <c r="W10" s="625"/>
      <c r="X10" s="626"/>
      <c r="Y10" s="87"/>
      <c r="Z10" s="87"/>
    </row>
    <row r="11" spans="1:26" s="11" customFormat="1" ht="15.75">
      <c r="A11" s="622" t="s">
        <v>211</v>
      </c>
      <c r="B11" s="625">
        <v>250112</v>
      </c>
      <c r="C11" s="626" t="s">
        <v>212</v>
      </c>
      <c r="D11" s="87">
        <v>12</v>
      </c>
      <c r="E11" s="87">
        <v>12</v>
      </c>
      <c r="V11" s="622" t="s">
        <v>211</v>
      </c>
      <c r="W11" s="625"/>
      <c r="X11" s="626"/>
      <c r="Y11" s="87"/>
      <c r="Z11" s="87"/>
    </row>
    <row r="12" spans="1:26" s="11" customFormat="1" ht="15.75">
      <c r="A12" s="622" t="s">
        <v>213</v>
      </c>
      <c r="B12" s="625">
        <v>250115</v>
      </c>
      <c r="C12" s="626" t="s">
        <v>214</v>
      </c>
      <c r="D12" s="87">
        <v>4</v>
      </c>
      <c r="E12" s="87">
        <v>4</v>
      </c>
      <c r="V12" s="622" t="s">
        <v>213</v>
      </c>
      <c r="W12" s="625"/>
      <c r="X12" s="626"/>
      <c r="Y12" s="87"/>
      <c r="Z12" s="87"/>
    </row>
    <row r="13" spans="1:26" s="11" customFormat="1" ht="15">
      <c r="A13" s="627"/>
      <c r="B13" s="615"/>
      <c r="C13" s="615"/>
      <c r="D13" s="414"/>
      <c r="E13" s="414"/>
      <c r="V13" s="627"/>
      <c r="W13" s="615"/>
      <c r="X13" s="615"/>
      <c r="Y13" s="414"/>
      <c r="Z13" s="414"/>
    </row>
    <row r="14" spans="1:26" s="267" customFormat="1" ht="18" customHeight="1" thickBot="1">
      <c r="A14" s="628" t="s">
        <v>215</v>
      </c>
      <c r="B14" s="629"/>
      <c r="C14" s="630"/>
      <c r="D14" s="631">
        <f>SUM(D7:D13)</f>
        <v>37</v>
      </c>
      <c r="E14" s="631">
        <f>SUM(E7:E13)</f>
        <v>37</v>
      </c>
      <c r="V14" s="628" t="s">
        <v>215</v>
      </c>
      <c r="W14" s="629"/>
      <c r="X14" s="630"/>
      <c r="Y14" s="631">
        <f>SUM(Y7:Y13)</f>
        <v>3373</v>
      </c>
      <c r="Z14" s="631">
        <f>SUM(Z7:Z13)</f>
        <v>3373</v>
      </c>
    </row>
    <row r="15" spans="1:26">
      <c r="A15" s="632"/>
      <c r="B15" s="632"/>
      <c r="C15" s="632"/>
      <c r="D15" s="632"/>
      <c r="E15" s="632"/>
    </row>
    <row r="16" spans="1:26">
      <c r="A16" s="632"/>
      <c r="B16" s="632"/>
      <c r="C16" s="632"/>
      <c r="D16" s="632"/>
      <c r="E16" s="632"/>
    </row>
    <row r="17" spans="1:5" ht="15.75">
      <c r="A17" s="632"/>
      <c r="B17" s="632"/>
      <c r="C17" s="637"/>
      <c r="D17" s="632"/>
      <c r="E17" s="632"/>
    </row>
  </sheetData>
  <phoneticPr fontId="42" type="noConversion"/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C3" sqref="C3"/>
    </sheetView>
  </sheetViews>
  <sheetFormatPr defaultColWidth="9.140625" defaultRowHeight="12.75"/>
  <cols>
    <col min="1" max="1" width="7.5703125" style="11" customWidth="1"/>
    <col min="2" max="2" width="46.85546875" style="11" customWidth="1"/>
    <col min="3" max="3" width="14.7109375" style="11" customWidth="1"/>
    <col min="4" max="4" width="9.140625" style="11"/>
    <col min="5" max="6" width="9.42578125" style="267" customWidth="1"/>
    <col min="7" max="10" width="9.140625" style="267"/>
    <col min="11" max="11" width="9.140625" style="11"/>
    <col min="12" max="12" width="9.140625" style="267"/>
    <col min="13" max="16384" width="9.140625" style="11"/>
  </cols>
  <sheetData>
    <row r="1" spans="1:12" ht="15">
      <c r="A1" s="100"/>
      <c r="B1" s="101" t="s">
        <v>1240</v>
      </c>
      <c r="C1" s="67" t="s">
        <v>2801</v>
      </c>
      <c r="D1" s="102"/>
      <c r="E1" s="921"/>
      <c r="F1" s="921"/>
    </row>
    <row r="2" spans="1:12">
      <c r="A2" s="100"/>
      <c r="B2" s="101" t="s">
        <v>1242</v>
      </c>
      <c r="C2" s="104">
        <v>6113079</v>
      </c>
      <c r="D2" s="102"/>
      <c r="E2" s="921"/>
      <c r="F2" s="921"/>
    </row>
    <row r="3" spans="1:12">
      <c r="A3" s="100"/>
      <c r="B3" s="101"/>
      <c r="C3" s="1118" t="s">
        <v>7788</v>
      </c>
      <c r="D3" s="102"/>
      <c r="E3" s="921"/>
      <c r="F3" s="921"/>
    </row>
    <row r="4" spans="1:12" ht="14.25">
      <c r="A4" s="100"/>
      <c r="B4" s="101" t="s">
        <v>1244</v>
      </c>
      <c r="C4" s="69" t="s">
        <v>1224</v>
      </c>
      <c r="D4" s="70"/>
      <c r="E4" s="70"/>
      <c r="F4" s="70"/>
    </row>
    <row r="6" spans="1:12" ht="33.75" customHeight="1">
      <c r="A6" s="1410" t="s">
        <v>2802</v>
      </c>
      <c r="B6" s="1410" t="s">
        <v>4563</v>
      </c>
      <c r="C6" s="1400" t="s">
        <v>2803</v>
      </c>
      <c r="D6" s="1409"/>
      <c r="E6" s="1400" t="s">
        <v>2804</v>
      </c>
      <c r="F6" s="1401"/>
      <c r="G6" s="1400" t="s">
        <v>2805</v>
      </c>
      <c r="H6" s="1401"/>
      <c r="I6" s="1400" t="s">
        <v>2806</v>
      </c>
      <c r="J6" s="1401"/>
      <c r="K6" s="1402" t="s">
        <v>2807</v>
      </c>
      <c r="L6" s="1402"/>
    </row>
    <row r="7" spans="1:12" ht="53.25" customHeight="1" thickBot="1">
      <c r="A7" s="1411"/>
      <c r="B7" s="1411"/>
      <c r="C7" s="106" t="s">
        <v>2808</v>
      </c>
      <c r="D7" s="107" t="s">
        <v>2809</v>
      </c>
      <c r="E7" s="902" t="s">
        <v>7590</v>
      </c>
      <c r="F7" s="902" t="s">
        <v>7787</v>
      </c>
      <c r="G7" s="902" t="s">
        <v>7590</v>
      </c>
      <c r="H7" s="902" t="s">
        <v>7787</v>
      </c>
      <c r="I7" s="902" t="s">
        <v>7590</v>
      </c>
      <c r="J7" s="902" t="s">
        <v>7787</v>
      </c>
      <c r="K7" s="902" t="s">
        <v>7590</v>
      </c>
      <c r="L7" s="902" t="s">
        <v>7787</v>
      </c>
    </row>
    <row r="8" spans="1:12" ht="13.5" thickTop="1">
      <c r="A8" s="109"/>
      <c r="B8" s="110"/>
      <c r="C8" s="111" t="s">
        <v>4539</v>
      </c>
      <c r="D8" s="112">
        <v>57</v>
      </c>
      <c r="E8" s="913">
        <v>1507</v>
      </c>
      <c r="F8" s="913">
        <v>1507</v>
      </c>
      <c r="G8" s="913">
        <v>12233</v>
      </c>
      <c r="H8" s="913">
        <v>12233</v>
      </c>
      <c r="I8" s="148">
        <f t="shared" ref="I8:I39" si="0">G8/E8</f>
        <v>8.1174518911745182</v>
      </c>
      <c r="J8" s="148">
        <f t="shared" ref="J8:J39" si="1">H8/F8</f>
        <v>8.1174518911745182</v>
      </c>
      <c r="K8" s="113">
        <f t="shared" ref="K8:K39" si="2">G8/(365*D8)*100</f>
        <v>58.798365777457342</v>
      </c>
      <c r="L8" s="148">
        <f t="shared" ref="L8:L39" si="3">H8/(365*D8)*100</f>
        <v>58.798365777457342</v>
      </c>
    </row>
    <row r="9" spans="1:12">
      <c r="A9" s="114">
        <v>110</v>
      </c>
      <c r="B9" s="115" t="s">
        <v>2810</v>
      </c>
      <c r="C9" s="116" t="s">
        <v>2811</v>
      </c>
      <c r="D9" s="112">
        <v>6</v>
      </c>
      <c r="E9" s="913">
        <v>397</v>
      </c>
      <c r="F9" s="913">
        <v>397</v>
      </c>
      <c r="G9" s="913">
        <v>1795</v>
      </c>
      <c r="H9" s="913">
        <v>1795</v>
      </c>
      <c r="I9" s="148">
        <f t="shared" si="0"/>
        <v>4.5214105793450878</v>
      </c>
      <c r="J9" s="148">
        <f t="shared" si="1"/>
        <v>4.5214105793450878</v>
      </c>
      <c r="K9" s="113">
        <f t="shared" si="2"/>
        <v>81.963470319634695</v>
      </c>
      <c r="L9" s="148">
        <f t="shared" si="3"/>
        <v>81.963470319634695</v>
      </c>
    </row>
    <row r="10" spans="1:12">
      <c r="A10" s="117"/>
      <c r="B10" s="110"/>
      <c r="C10" s="116" t="s">
        <v>2812</v>
      </c>
      <c r="D10" s="112"/>
      <c r="E10" s="913"/>
      <c r="F10" s="913"/>
      <c r="G10" s="913"/>
      <c r="H10" s="913"/>
      <c r="I10" s="148" t="e">
        <f t="shared" si="0"/>
        <v>#DIV/0!</v>
      </c>
      <c r="J10" s="148" t="e">
        <f t="shared" si="1"/>
        <v>#DIV/0!</v>
      </c>
      <c r="K10" s="113" t="e">
        <f t="shared" si="2"/>
        <v>#DIV/0!</v>
      </c>
      <c r="L10" s="148" t="e">
        <f t="shared" si="3"/>
        <v>#DIV/0!</v>
      </c>
    </row>
    <row r="11" spans="1:12" ht="13.5" thickBot="1">
      <c r="A11" s="118"/>
      <c r="B11" s="119"/>
      <c r="C11" s="120" t="s">
        <v>2813</v>
      </c>
      <c r="D11" s="121">
        <v>51</v>
      </c>
      <c r="E11" s="914">
        <v>1110</v>
      </c>
      <c r="F11" s="914">
        <v>1110</v>
      </c>
      <c r="G11" s="914">
        <v>10438</v>
      </c>
      <c r="H11" s="914">
        <v>10438</v>
      </c>
      <c r="I11" s="903">
        <f t="shared" si="0"/>
        <v>9.403603603603603</v>
      </c>
      <c r="J11" s="903">
        <f t="shared" si="1"/>
        <v>9.403603603603603</v>
      </c>
      <c r="K11" s="122">
        <f t="shared" si="2"/>
        <v>56.073059360730596</v>
      </c>
      <c r="L11" s="148">
        <f t="shared" si="3"/>
        <v>56.073059360730596</v>
      </c>
    </row>
    <row r="12" spans="1:12" ht="13.5" thickTop="1">
      <c r="A12" s="109"/>
      <c r="B12" s="123"/>
      <c r="C12" s="124" t="s">
        <v>4539</v>
      </c>
      <c r="D12" s="112">
        <v>13</v>
      </c>
      <c r="E12" s="922">
        <v>220</v>
      </c>
      <c r="F12" s="922">
        <v>220</v>
      </c>
      <c r="G12" s="915">
        <v>2184</v>
      </c>
      <c r="H12" s="915">
        <v>2184</v>
      </c>
      <c r="I12" s="771">
        <f t="shared" si="0"/>
        <v>9.9272727272727277</v>
      </c>
      <c r="J12" s="771">
        <f t="shared" si="1"/>
        <v>9.9272727272727277</v>
      </c>
      <c r="K12" s="126">
        <f t="shared" si="2"/>
        <v>46.027397260273972</v>
      </c>
      <c r="L12" s="148">
        <f t="shared" si="3"/>
        <v>46.027397260273972</v>
      </c>
    </row>
    <row r="13" spans="1:12">
      <c r="A13" s="114">
        <v>112</v>
      </c>
      <c r="B13" s="127" t="s">
        <v>2814</v>
      </c>
      <c r="C13" s="116" t="s">
        <v>2811</v>
      </c>
      <c r="D13" s="112"/>
      <c r="E13" s="913"/>
      <c r="F13" s="913"/>
      <c r="G13" s="913"/>
      <c r="H13" s="913"/>
      <c r="I13" s="148" t="e">
        <f t="shared" si="0"/>
        <v>#DIV/0!</v>
      </c>
      <c r="J13" s="148" t="e">
        <f t="shared" si="1"/>
        <v>#DIV/0!</v>
      </c>
      <c r="K13" s="113" t="e">
        <f t="shared" si="2"/>
        <v>#DIV/0!</v>
      </c>
      <c r="L13" s="148" t="e">
        <f t="shared" si="3"/>
        <v>#DIV/0!</v>
      </c>
    </row>
    <row r="14" spans="1:12">
      <c r="A14" s="117"/>
      <c r="B14" s="110"/>
      <c r="C14" s="116" t="s">
        <v>2812</v>
      </c>
      <c r="D14" s="112"/>
      <c r="E14" s="913"/>
      <c r="F14" s="913"/>
      <c r="G14" s="913"/>
      <c r="H14" s="913"/>
      <c r="I14" s="148" t="e">
        <f t="shared" si="0"/>
        <v>#DIV/0!</v>
      </c>
      <c r="J14" s="148" t="e">
        <f t="shared" si="1"/>
        <v>#DIV/0!</v>
      </c>
      <c r="K14" s="113" t="e">
        <f t="shared" si="2"/>
        <v>#DIV/0!</v>
      </c>
      <c r="L14" s="148" t="e">
        <f t="shared" si="3"/>
        <v>#DIV/0!</v>
      </c>
    </row>
    <row r="15" spans="1:12" ht="13.5" thickBot="1">
      <c r="A15" s="118"/>
      <c r="B15" s="119"/>
      <c r="C15" s="120" t="s">
        <v>2813</v>
      </c>
      <c r="D15" s="121">
        <v>13</v>
      </c>
      <c r="E15" s="923">
        <v>220</v>
      </c>
      <c r="F15" s="923">
        <v>220</v>
      </c>
      <c r="G15" s="916">
        <v>2184</v>
      </c>
      <c r="H15" s="916">
        <v>2184</v>
      </c>
      <c r="I15" s="904">
        <f t="shared" si="0"/>
        <v>9.9272727272727277</v>
      </c>
      <c r="J15" s="904">
        <f t="shared" si="1"/>
        <v>9.9272727272727277</v>
      </c>
      <c r="K15" s="128">
        <f t="shared" si="2"/>
        <v>46.027397260273972</v>
      </c>
      <c r="L15" s="148">
        <f t="shared" si="3"/>
        <v>46.027397260273972</v>
      </c>
    </row>
    <row r="16" spans="1:12" ht="13.5" thickTop="1">
      <c r="A16" s="117"/>
      <c r="B16" s="110"/>
      <c r="C16" s="124" t="s">
        <v>4539</v>
      </c>
      <c r="D16" s="129">
        <v>16</v>
      </c>
      <c r="E16" s="917">
        <v>658</v>
      </c>
      <c r="F16" s="917">
        <v>658</v>
      </c>
      <c r="G16" s="917">
        <v>2518</v>
      </c>
      <c r="H16" s="917">
        <v>2518</v>
      </c>
      <c r="I16" s="905">
        <f t="shared" si="0"/>
        <v>3.8267477203647418</v>
      </c>
      <c r="J16" s="905">
        <f t="shared" si="1"/>
        <v>3.8267477203647418</v>
      </c>
      <c r="K16" s="130">
        <f t="shared" si="2"/>
        <v>43.11643835616438</v>
      </c>
      <c r="L16" s="148">
        <f t="shared" si="3"/>
        <v>43.11643835616438</v>
      </c>
    </row>
    <row r="17" spans="1:12">
      <c r="A17" s="114">
        <v>310</v>
      </c>
      <c r="B17" s="127" t="s">
        <v>2815</v>
      </c>
      <c r="C17" s="116" t="s">
        <v>2811</v>
      </c>
      <c r="D17" s="129"/>
      <c r="E17" s="150"/>
      <c r="F17" s="150"/>
      <c r="G17" s="150"/>
      <c r="H17" s="150"/>
      <c r="I17" s="149" t="e">
        <f t="shared" si="0"/>
        <v>#DIV/0!</v>
      </c>
      <c r="J17" s="149" t="e">
        <f t="shared" si="1"/>
        <v>#DIV/0!</v>
      </c>
      <c r="K17" s="131" t="e">
        <f t="shared" si="2"/>
        <v>#DIV/0!</v>
      </c>
      <c r="L17" s="148" t="e">
        <f t="shared" si="3"/>
        <v>#DIV/0!</v>
      </c>
    </row>
    <row r="18" spans="1:12">
      <c r="A18" s="117"/>
      <c r="B18" s="110"/>
      <c r="C18" s="116" t="s">
        <v>2812</v>
      </c>
      <c r="D18" s="129"/>
      <c r="E18" s="150"/>
      <c r="F18" s="150"/>
      <c r="G18" s="150"/>
      <c r="H18" s="150"/>
      <c r="I18" s="149" t="e">
        <f t="shared" si="0"/>
        <v>#DIV/0!</v>
      </c>
      <c r="J18" s="149" t="e">
        <f t="shared" si="1"/>
        <v>#DIV/0!</v>
      </c>
      <c r="K18" s="131" t="e">
        <f t="shared" si="2"/>
        <v>#DIV/0!</v>
      </c>
      <c r="L18" s="148" t="e">
        <f t="shared" si="3"/>
        <v>#DIV/0!</v>
      </c>
    </row>
    <row r="19" spans="1:12" ht="13.5" thickBot="1">
      <c r="A19" s="118"/>
      <c r="B19" s="119"/>
      <c r="C19" s="120" t="s">
        <v>2813</v>
      </c>
      <c r="D19" s="132">
        <v>16</v>
      </c>
      <c r="E19" s="918">
        <v>658</v>
      </c>
      <c r="F19" s="918">
        <v>658</v>
      </c>
      <c r="G19" s="918">
        <v>2518</v>
      </c>
      <c r="H19" s="918">
        <v>2518</v>
      </c>
      <c r="I19" s="906">
        <f t="shared" si="0"/>
        <v>3.8267477203647418</v>
      </c>
      <c r="J19" s="906">
        <f t="shared" si="1"/>
        <v>3.8267477203647418</v>
      </c>
      <c r="K19" s="122">
        <f t="shared" si="2"/>
        <v>43.11643835616438</v>
      </c>
      <c r="L19" s="148">
        <f t="shared" si="3"/>
        <v>43.11643835616438</v>
      </c>
    </row>
    <row r="20" spans="1:12" ht="13.5" thickTop="1">
      <c r="A20" s="117"/>
      <c r="B20" s="110"/>
      <c r="C20" s="124" t="s">
        <v>4539</v>
      </c>
      <c r="D20" s="129">
        <v>20</v>
      </c>
      <c r="E20" s="919">
        <v>358</v>
      </c>
      <c r="F20" s="919">
        <v>358</v>
      </c>
      <c r="G20" s="919">
        <v>2475</v>
      </c>
      <c r="H20" s="919">
        <v>2475</v>
      </c>
      <c r="I20" s="144">
        <f t="shared" si="0"/>
        <v>6.9134078212290504</v>
      </c>
      <c r="J20" s="144">
        <f t="shared" si="1"/>
        <v>6.9134078212290504</v>
      </c>
      <c r="K20" s="125">
        <f t="shared" si="2"/>
        <v>33.904109589041099</v>
      </c>
      <c r="L20" s="148">
        <f t="shared" si="3"/>
        <v>33.904109589041099</v>
      </c>
    </row>
    <row r="21" spans="1:12">
      <c r="A21" s="114">
        <v>120</v>
      </c>
      <c r="B21" s="127" t="s">
        <v>2816</v>
      </c>
      <c r="C21" s="116" t="s">
        <v>2811</v>
      </c>
      <c r="D21" s="129"/>
      <c r="E21" s="150"/>
      <c r="F21" s="150"/>
      <c r="G21" s="150"/>
      <c r="H21" s="150"/>
      <c r="I21" s="149" t="e">
        <f t="shared" si="0"/>
        <v>#DIV/0!</v>
      </c>
      <c r="J21" s="149" t="e">
        <f t="shared" si="1"/>
        <v>#DIV/0!</v>
      </c>
      <c r="K21" s="131" t="e">
        <f t="shared" si="2"/>
        <v>#DIV/0!</v>
      </c>
      <c r="L21" s="148" t="e">
        <f t="shared" si="3"/>
        <v>#DIV/0!</v>
      </c>
    </row>
    <row r="22" spans="1:12">
      <c r="A22" s="114"/>
      <c r="B22" s="133" t="s">
        <v>2817</v>
      </c>
      <c r="C22" s="116" t="s">
        <v>2812</v>
      </c>
      <c r="D22" s="129"/>
      <c r="E22" s="150"/>
      <c r="F22" s="150"/>
      <c r="G22" s="150"/>
      <c r="H22" s="150"/>
      <c r="I22" s="149" t="e">
        <f t="shared" si="0"/>
        <v>#DIV/0!</v>
      </c>
      <c r="J22" s="149" t="e">
        <f t="shared" si="1"/>
        <v>#DIV/0!</v>
      </c>
      <c r="K22" s="131" t="e">
        <f t="shared" si="2"/>
        <v>#DIV/0!</v>
      </c>
      <c r="L22" s="148" t="e">
        <f t="shared" si="3"/>
        <v>#DIV/0!</v>
      </c>
    </row>
    <row r="23" spans="1:12" ht="13.5" thickBot="1">
      <c r="A23" s="118"/>
      <c r="B23" s="119"/>
      <c r="C23" s="120" t="s">
        <v>2813</v>
      </c>
      <c r="D23" s="132">
        <v>20</v>
      </c>
      <c r="E23" s="920">
        <v>358</v>
      </c>
      <c r="F23" s="920">
        <v>358</v>
      </c>
      <c r="G23" s="920">
        <v>2475</v>
      </c>
      <c r="H23" s="920">
        <v>2475</v>
      </c>
      <c r="I23" s="907">
        <f t="shared" si="0"/>
        <v>6.9134078212290504</v>
      </c>
      <c r="J23" s="907">
        <f t="shared" si="1"/>
        <v>6.9134078212290504</v>
      </c>
      <c r="K23" s="128">
        <f t="shared" si="2"/>
        <v>33.904109589041099</v>
      </c>
      <c r="L23" s="148">
        <f t="shared" si="3"/>
        <v>33.904109589041099</v>
      </c>
    </row>
    <row r="24" spans="1:12" ht="13.5" thickTop="1">
      <c r="A24" s="109"/>
      <c r="B24" s="123"/>
      <c r="C24" s="134" t="s">
        <v>4539</v>
      </c>
      <c r="D24" s="135">
        <v>30</v>
      </c>
      <c r="E24" s="917">
        <v>246</v>
      </c>
      <c r="F24" s="917">
        <v>246</v>
      </c>
      <c r="G24" s="917">
        <v>4828</v>
      </c>
      <c r="H24" s="917">
        <v>4828</v>
      </c>
      <c r="I24" s="905">
        <f t="shared" si="0"/>
        <v>19.626016260162601</v>
      </c>
      <c r="J24" s="905">
        <f t="shared" si="1"/>
        <v>19.626016260162601</v>
      </c>
      <c r="K24" s="130">
        <f t="shared" si="2"/>
        <v>44.091324200913242</v>
      </c>
      <c r="L24" s="148">
        <f t="shared" si="3"/>
        <v>44.091324200913242</v>
      </c>
    </row>
    <row r="25" spans="1:12">
      <c r="A25" s="114">
        <v>130</v>
      </c>
      <c r="B25" s="127" t="s">
        <v>2816</v>
      </c>
      <c r="C25" s="116" t="s">
        <v>2811</v>
      </c>
      <c r="D25" s="129"/>
      <c r="E25" s="150"/>
      <c r="F25" s="150"/>
      <c r="G25" s="150"/>
      <c r="H25" s="150"/>
      <c r="I25" s="149" t="e">
        <f t="shared" si="0"/>
        <v>#DIV/0!</v>
      </c>
      <c r="J25" s="149" t="e">
        <f t="shared" si="1"/>
        <v>#DIV/0!</v>
      </c>
      <c r="K25" s="131" t="e">
        <f t="shared" si="2"/>
        <v>#DIV/0!</v>
      </c>
      <c r="L25" s="148" t="e">
        <f t="shared" si="3"/>
        <v>#DIV/0!</v>
      </c>
    </row>
    <row r="26" spans="1:12">
      <c r="A26" s="114"/>
      <c r="B26" s="133" t="s">
        <v>2818</v>
      </c>
      <c r="C26" s="116" t="s">
        <v>2812</v>
      </c>
      <c r="D26" s="129"/>
      <c r="E26" s="150"/>
      <c r="F26" s="150"/>
      <c r="G26" s="150"/>
      <c r="H26" s="150"/>
      <c r="I26" s="149" t="e">
        <f t="shared" si="0"/>
        <v>#DIV/0!</v>
      </c>
      <c r="J26" s="149" t="e">
        <f t="shared" si="1"/>
        <v>#DIV/0!</v>
      </c>
      <c r="K26" s="131" t="e">
        <f t="shared" si="2"/>
        <v>#DIV/0!</v>
      </c>
      <c r="L26" s="148" t="e">
        <f t="shared" si="3"/>
        <v>#DIV/0!</v>
      </c>
    </row>
    <row r="27" spans="1:12" ht="13.5" thickBot="1">
      <c r="A27" s="118"/>
      <c r="B27" s="119"/>
      <c r="C27" s="120" t="s">
        <v>2813</v>
      </c>
      <c r="D27" s="132">
        <v>30</v>
      </c>
      <c r="E27" s="918">
        <v>246</v>
      </c>
      <c r="F27" s="918">
        <v>246</v>
      </c>
      <c r="G27" s="918">
        <v>4828</v>
      </c>
      <c r="H27" s="918">
        <v>4828</v>
      </c>
      <c r="I27" s="906">
        <f t="shared" si="0"/>
        <v>19.626016260162601</v>
      </c>
      <c r="J27" s="906">
        <f t="shared" si="1"/>
        <v>19.626016260162601</v>
      </c>
      <c r="K27" s="122">
        <f t="shared" si="2"/>
        <v>44.091324200913242</v>
      </c>
      <c r="L27" s="148">
        <f t="shared" si="3"/>
        <v>44.091324200913242</v>
      </c>
    </row>
    <row r="28" spans="1:12" ht="13.5" thickTop="1">
      <c r="A28" s="109"/>
      <c r="B28" s="123"/>
      <c r="C28" s="134" t="s">
        <v>4539</v>
      </c>
      <c r="D28" s="129">
        <v>10</v>
      </c>
      <c r="E28" s="919">
        <v>238</v>
      </c>
      <c r="F28" s="919">
        <v>238</v>
      </c>
      <c r="G28" s="919">
        <v>1779</v>
      </c>
      <c r="H28" s="919">
        <v>1779</v>
      </c>
      <c r="I28" s="144">
        <f t="shared" si="0"/>
        <v>7.4747899159663866</v>
      </c>
      <c r="J28" s="144">
        <f t="shared" si="1"/>
        <v>7.4747899159663866</v>
      </c>
      <c r="K28" s="125">
        <f t="shared" si="2"/>
        <v>48.739726027397261</v>
      </c>
      <c r="L28" s="148">
        <f t="shared" si="3"/>
        <v>48.739726027397261</v>
      </c>
    </row>
    <row r="29" spans="1:12">
      <c r="A29" s="114"/>
      <c r="B29" s="136"/>
      <c r="C29" s="116" t="s">
        <v>2811</v>
      </c>
      <c r="D29" s="129"/>
      <c r="E29" s="150"/>
      <c r="F29" s="150"/>
      <c r="G29" s="150"/>
      <c r="H29" s="150"/>
      <c r="I29" s="149" t="e">
        <f t="shared" si="0"/>
        <v>#DIV/0!</v>
      </c>
      <c r="J29" s="149" t="e">
        <f t="shared" si="1"/>
        <v>#DIV/0!</v>
      </c>
      <c r="K29" s="131" t="e">
        <f t="shared" si="2"/>
        <v>#DIV/0!</v>
      </c>
      <c r="L29" s="148" t="e">
        <f t="shared" si="3"/>
        <v>#DIV/0!</v>
      </c>
    </row>
    <row r="30" spans="1:12">
      <c r="A30" s="114">
        <v>140</v>
      </c>
      <c r="B30" s="127" t="s">
        <v>2819</v>
      </c>
      <c r="C30" s="116" t="s">
        <v>2812</v>
      </c>
      <c r="D30" s="129"/>
      <c r="E30" s="150"/>
      <c r="F30" s="150"/>
      <c r="G30" s="150"/>
      <c r="H30" s="150"/>
      <c r="I30" s="149" t="e">
        <f t="shared" si="0"/>
        <v>#DIV/0!</v>
      </c>
      <c r="J30" s="149" t="e">
        <f t="shared" si="1"/>
        <v>#DIV/0!</v>
      </c>
      <c r="K30" s="131" t="e">
        <f t="shared" si="2"/>
        <v>#DIV/0!</v>
      </c>
      <c r="L30" s="148" t="e">
        <f t="shared" si="3"/>
        <v>#DIV/0!</v>
      </c>
    </row>
    <row r="31" spans="1:12" ht="13.5" thickBot="1">
      <c r="A31" s="114"/>
      <c r="B31" s="127" t="s">
        <v>2820</v>
      </c>
      <c r="C31" s="120" t="s">
        <v>2813</v>
      </c>
      <c r="D31" s="132">
        <v>10</v>
      </c>
      <c r="E31" s="920">
        <v>238</v>
      </c>
      <c r="F31" s="920">
        <v>238</v>
      </c>
      <c r="G31" s="920">
        <v>1779</v>
      </c>
      <c r="H31" s="920">
        <v>1779</v>
      </c>
      <c r="I31" s="907">
        <f t="shared" si="0"/>
        <v>7.4747899159663866</v>
      </c>
      <c r="J31" s="907">
        <f t="shared" si="1"/>
        <v>7.4747899159663866</v>
      </c>
      <c r="K31" s="128">
        <f t="shared" si="2"/>
        <v>48.739726027397261</v>
      </c>
      <c r="L31" s="148">
        <f t="shared" si="3"/>
        <v>48.739726027397261</v>
      </c>
    </row>
    <row r="32" spans="1:12" ht="13.5" thickTop="1">
      <c r="A32" s="109"/>
      <c r="B32" s="123"/>
      <c r="C32" s="134" t="s">
        <v>4539</v>
      </c>
      <c r="D32" s="129">
        <v>44</v>
      </c>
      <c r="E32" s="917">
        <v>1057</v>
      </c>
      <c r="F32" s="917">
        <v>1057</v>
      </c>
      <c r="G32" s="917">
        <v>8748</v>
      </c>
      <c r="H32" s="917">
        <v>8748</v>
      </c>
      <c r="I32" s="905">
        <f t="shared" si="0"/>
        <v>8.2762535477767258</v>
      </c>
      <c r="J32" s="905">
        <f t="shared" si="1"/>
        <v>8.2762535477767258</v>
      </c>
      <c r="K32" s="130">
        <f t="shared" si="2"/>
        <v>54.47073474470735</v>
      </c>
      <c r="L32" s="148">
        <f t="shared" si="3"/>
        <v>54.47073474470735</v>
      </c>
    </row>
    <row r="33" spans="1:12">
      <c r="A33" s="114">
        <v>420</v>
      </c>
      <c r="B33" s="127" t="s">
        <v>2821</v>
      </c>
      <c r="C33" s="116" t="s">
        <v>2811</v>
      </c>
      <c r="D33" s="129"/>
      <c r="E33" s="150">
        <v>190</v>
      </c>
      <c r="F33" s="150">
        <v>190</v>
      </c>
      <c r="G33" s="150">
        <v>807</v>
      </c>
      <c r="H33" s="150">
        <v>807</v>
      </c>
      <c r="I33" s="149">
        <f t="shared" si="0"/>
        <v>4.2473684210526317</v>
      </c>
      <c r="J33" s="149">
        <f t="shared" si="1"/>
        <v>4.2473684210526317</v>
      </c>
      <c r="K33" s="131" t="e">
        <f t="shared" si="2"/>
        <v>#DIV/0!</v>
      </c>
      <c r="L33" s="148" t="e">
        <f t="shared" si="3"/>
        <v>#DIV/0!</v>
      </c>
    </row>
    <row r="34" spans="1:12">
      <c r="A34" s="117"/>
      <c r="B34" s="110"/>
      <c r="C34" s="116" t="s">
        <v>2812</v>
      </c>
      <c r="D34" s="129"/>
      <c r="E34" s="150"/>
      <c r="F34" s="150"/>
      <c r="G34" s="150"/>
      <c r="H34" s="150"/>
      <c r="I34" s="149" t="e">
        <f t="shared" si="0"/>
        <v>#DIV/0!</v>
      </c>
      <c r="J34" s="149" t="e">
        <f t="shared" si="1"/>
        <v>#DIV/0!</v>
      </c>
      <c r="K34" s="131" t="e">
        <f t="shared" si="2"/>
        <v>#DIV/0!</v>
      </c>
      <c r="L34" s="148" t="e">
        <f t="shared" si="3"/>
        <v>#DIV/0!</v>
      </c>
    </row>
    <row r="35" spans="1:12" ht="13.5" thickBot="1">
      <c r="A35" s="118"/>
      <c r="B35" s="119"/>
      <c r="C35" s="120" t="s">
        <v>2813</v>
      </c>
      <c r="D35" s="132">
        <v>44</v>
      </c>
      <c r="E35" s="918">
        <v>867</v>
      </c>
      <c r="F35" s="918">
        <v>867</v>
      </c>
      <c r="G35" s="918">
        <v>7941</v>
      </c>
      <c r="H35" s="918">
        <v>7941</v>
      </c>
      <c r="I35" s="906">
        <f t="shared" si="0"/>
        <v>9.1591695501730097</v>
      </c>
      <c r="J35" s="906">
        <f t="shared" si="1"/>
        <v>9.1591695501730097</v>
      </c>
      <c r="K35" s="122">
        <f t="shared" si="2"/>
        <v>49.445828144458282</v>
      </c>
      <c r="L35" s="148">
        <f t="shared" si="3"/>
        <v>49.445828144458282</v>
      </c>
    </row>
    <row r="36" spans="1:12" ht="13.5" thickTop="1">
      <c r="A36" s="137"/>
      <c r="B36" s="138"/>
      <c r="C36" s="134" t="s">
        <v>4539</v>
      </c>
      <c r="D36" s="129">
        <v>6</v>
      </c>
      <c r="E36" s="919">
        <v>258</v>
      </c>
      <c r="F36" s="919">
        <v>258</v>
      </c>
      <c r="G36" s="919">
        <v>941</v>
      </c>
      <c r="H36" s="919">
        <v>941</v>
      </c>
      <c r="I36" s="144">
        <f t="shared" si="0"/>
        <v>3.6472868217054262</v>
      </c>
      <c r="J36" s="144">
        <f t="shared" si="1"/>
        <v>3.6472868217054262</v>
      </c>
      <c r="K36" s="125">
        <f t="shared" si="2"/>
        <v>42.968036529680361</v>
      </c>
      <c r="L36" s="148">
        <f t="shared" si="3"/>
        <v>42.968036529680361</v>
      </c>
    </row>
    <row r="37" spans="1:12">
      <c r="A37" s="114"/>
      <c r="B37" s="127" t="s">
        <v>2822</v>
      </c>
      <c r="C37" s="116" t="s">
        <v>2811</v>
      </c>
      <c r="D37" s="129">
        <v>6</v>
      </c>
      <c r="E37" s="150">
        <v>258</v>
      </c>
      <c r="F37" s="150">
        <v>258</v>
      </c>
      <c r="G37" s="150">
        <v>941</v>
      </c>
      <c r="H37" s="150">
        <v>941</v>
      </c>
      <c r="I37" s="149">
        <f t="shared" si="0"/>
        <v>3.6472868217054262</v>
      </c>
      <c r="J37" s="149">
        <f t="shared" si="1"/>
        <v>3.6472868217054262</v>
      </c>
      <c r="K37" s="131">
        <f t="shared" si="2"/>
        <v>42.968036529680361</v>
      </c>
      <c r="L37" s="148">
        <f t="shared" si="3"/>
        <v>42.968036529680361</v>
      </c>
    </row>
    <row r="38" spans="1:12">
      <c r="A38" s="114"/>
      <c r="B38" s="127" t="s">
        <v>2823</v>
      </c>
      <c r="C38" s="116" t="s">
        <v>2812</v>
      </c>
      <c r="D38" s="129"/>
      <c r="E38" s="150"/>
      <c r="F38" s="150"/>
      <c r="G38" s="150"/>
      <c r="H38" s="150"/>
      <c r="I38" s="149" t="e">
        <f t="shared" si="0"/>
        <v>#DIV/0!</v>
      </c>
      <c r="J38" s="149" t="e">
        <f t="shared" si="1"/>
        <v>#DIV/0!</v>
      </c>
      <c r="K38" s="131" t="e">
        <f t="shared" si="2"/>
        <v>#DIV/0!</v>
      </c>
      <c r="L38" s="148" t="e">
        <f t="shared" si="3"/>
        <v>#DIV/0!</v>
      </c>
    </row>
    <row r="39" spans="1:12" ht="13.5" thickBot="1">
      <c r="A39" s="139"/>
      <c r="B39" s="140" t="s">
        <v>2824</v>
      </c>
      <c r="C39" s="120" t="s">
        <v>2813</v>
      </c>
      <c r="D39" s="132"/>
      <c r="E39" s="920"/>
      <c r="F39" s="920"/>
      <c r="G39" s="920"/>
      <c r="H39" s="920"/>
      <c r="I39" s="907" t="e">
        <f t="shared" si="0"/>
        <v>#DIV/0!</v>
      </c>
      <c r="J39" s="907" t="e">
        <f t="shared" si="1"/>
        <v>#DIV/0!</v>
      </c>
      <c r="K39" s="128" t="e">
        <f t="shared" si="2"/>
        <v>#DIV/0!</v>
      </c>
      <c r="L39" s="148" t="e">
        <f t="shared" si="3"/>
        <v>#DIV/0!</v>
      </c>
    </row>
    <row r="40" spans="1:12" ht="13.5" thickTop="1">
      <c r="A40" s="109"/>
      <c r="B40" s="123"/>
      <c r="C40" s="134" t="s">
        <v>4539</v>
      </c>
      <c r="D40" s="129">
        <v>18</v>
      </c>
      <c r="E40" s="917">
        <v>232</v>
      </c>
      <c r="F40" s="917">
        <v>232</v>
      </c>
      <c r="G40" s="917">
        <v>2260</v>
      </c>
      <c r="H40" s="917">
        <v>2260</v>
      </c>
      <c r="I40" s="905">
        <f t="shared" ref="I40:I71" si="4">G40/E40</f>
        <v>9.7413793103448274</v>
      </c>
      <c r="J40" s="905">
        <f t="shared" ref="J40:J71" si="5">H40/F40</f>
        <v>9.7413793103448274</v>
      </c>
      <c r="K40" s="130">
        <f t="shared" ref="K40:K71" si="6">G40/(365*D40)*100</f>
        <v>34.398782343987818</v>
      </c>
      <c r="L40" s="148">
        <f t="shared" ref="L40:L71" si="7">H40/(365*D40)*100</f>
        <v>34.398782343987818</v>
      </c>
    </row>
    <row r="41" spans="1:12">
      <c r="A41" s="114">
        <v>421</v>
      </c>
      <c r="B41" s="127" t="s">
        <v>2825</v>
      </c>
      <c r="C41" s="116" t="s">
        <v>2811</v>
      </c>
      <c r="D41" s="129"/>
      <c r="E41" s="150">
        <v>4</v>
      </c>
      <c r="F41" s="150">
        <v>4</v>
      </c>
      <c r="G41" s="150">
        <v>4</v>
      </c>
      <c r="H41" s="150">
        <v>4</v>
      </c>
      <c r="I41" s="149">
        <f t="shared" si="4"/>
        <v>1</v>
      </c>
      <c r="J41" s="149">
        <f t="shared" si="5"/>
        <v>1</v>
      </c>
      <c r="K41" s="131" t="e">
        <f t="shared" si="6"/>
        <v>#DIV/0!</v>
      </c>
      <c r="L41" s="148" t="e">
        <f t="shared" si="7"/>
        <v>#DIV/0!</v>
      </c>
    </row>
    <row r="42" spans="1:12">
      <c r="A42" s="114"/>
      <c r="B42" s="127" t="s">
        <v>2826</v>
      </c>
      <c r="C42" s="116" t="s">
        <v>2812</v>
      </c>
      <c r="D42" s="129"/>
      <c r="E42" s="150"/>
      <c r="F42" s="150"/>
      <c r="G42" s="150"/>
      <c r="H42" s="150"/>
      <c r="I42" s="149" t="e">
        <f t="shared" si="4"/>
        <v>#DIV/0!</v>
      </c>
      <c r="J42" s="149" t="e">
        <f t="shared" si="5"/>
        <v>#DIV/0!</v>
      </c>
      <c r="K42" s="131" t="e">
        <f t="shared" si="6"/>
        <v>#DIV/0!</v>
      </c>
      <c r="L42" s="148" t="e">
        <f t="shared" si="7"/>
        <v>#DIV/0!</v>
      </c>
    </row>
    <row r="43" spans="1:12" ht="13.5" thickBot="1">
      <c r="A43" s="118"/>
      <c r="B43" s="119"/>
      <c r="C43" s="120" t="s">
        <v>2813</v>
      </c>
      <c r="D43" s="132">
        <v>18</v>
      </c>
      <c r="E43" s="918">
        <v>228</v>
      </c>
      <c r="F43" s="918">
        <v>228</v>
      </c>
      <c r="G43" s="918">
        <v>2256</v>
      </c>
      <c r="H43" s="918">
        <v>2256</v>
      </c>
      <c r="I43" s="906">
        <f t="shared" si="4"/>
        <v>9.8947368421052637</v>
      </c>
      <c r="J43" s="906">
        <f t="shared" si="5"/>
        <v>9.8947368421052637</v>
      </c>
      <c r="K43" s="122">
        <f t="shared" si="6"/>
        <v>34.337899543378995</v>
      </c>
      <c r="L43" s="148">
        <f t="shared" si="7"/>
        <v>34.337899543378995</v>
      </c>
    </row>
    <row r="44" spans="1:12" ht="13.5" thickTop="1">
      <c r="A44" s="109"/>
      <c r="B44" s="123"/>
      <c r="C44" s="134" t="s">
        <v>4539</v>
      </c>
      <c r="D44" s="129">
        <v>12</v>
      </c>
      <c r="E44" s="919">
        <v>218</v>
      </c>
      <c r="F44" s="919">
        <v>218</v>
      </c>
      <c r="G44" s="919">
        <v>1734</v>
      </c>
      <c r="H44" s="919">
        <v>1734</v>
      </c>
      <c r="I44" s="144">
        <f t="shared" si="4"/>
        <v>7.9541284403669721</v>
      </c>
      <c r="J44" s="144">
        <f t="shared" si="5"/>
        <v>7.9541284403669721</v>
      </c>
      <c r="K44" s="125">
        <f t="shared" si="6"/>
        <v>39.589041095890408</v>
      </c>
      <c r="L44" s="148">
        <f t="shared" si="7"/>
        <v>39.589041095890408</v>
      </c>
    </row>
    <row r="45" spans="1:12">
      <c r="A45" s="114">
        <v>422</v>
      </c>
      <c r="B45" s="127" t="s">
        <v>2827</v>
      </c>
      <c r="C45" s="116" t="s">
        <v>2811</v>
      </c>
      <c r="D45" s="129"/>
      <c r="E45" s="150">
        <v>31</v>
      </c>
      <c r="F45" s="150">
        <v>31</v>
      </c>
      <c r="G45" s="150">
        <v>84</v>
      </c>
      <c r="H45" s="150">
        <v>84</v>
      </c>
      <c r="I45" s="149">
        <f t="shared" si="4"/>
        <v>2.7096774193548385</v>
      </c>
      <c r="J45" s="149">
        <f t="shared" si="5"/>
        <v>2.7096774193548385</v>
      </c>
      <c r="K45" s="131" t="e">
        <f t="shared" si="6"/>
        <v>#DIV/0!</v>
      </c>
      <c r="L45" s="148" t="e">
        <f t="shared" si="7"/>
        <v>#DIV/0!</v>
      </c>
    </row>
    <row r="46" spans="1:12">
      <c r="A46" s="117"/>
      <c r="B46" s="110"/>
      <c r="C46" s="116" t="s">
        <v>2812</v>
      </c>
      <c r="D46" s="129"/>
      <c r="E46" s="150"/>
      <c r="F46" s="150"/>
      <c r="G46" s="150"/>
      <c r="H46" s="150"/>
      <c r="I46" s="149" t="e">
        <f t="shared" si="4"/>
        <v>#DIV/0!</v>
      </c>
      <c r="J46" s="149" t="e">
        <f t="shared" si="5"/>
        <v>#DIV/0!</v>
      </c>
      <c r="K46" s="131" t="e">
        <f t="shared" si="6"/>
        <v>#DIV/0!</v>
      </c>
      <c r="L46" s="148" t="e">
        <f t="shared" si="7"/>
        <v>#DIV/0!</v>
      </c>
    </row>
    <row r="47" spans="1:12" ht="13.5" thickBot="1">
      <c r="A47" s="118"/>
      <c r="B47" s="119"/>
      <c r="C47" s="120" t="s">
        <v>2813</v>
      </c>
      <c r="D47" s="132">
        <v>12</v>
      </c>
      <c r="E47" s="920">
        <v>180</v>
      </c>
      <c r="F47" s="920">
        <v>180</v>
      </c>
      <c r="G47" s="920">
        <v>1650</v>
      </c>
      <c r="H47" s="920">
        <v>1650</v>
      </c>
      <c r="I47" s="907">
        <f t="shared" si="4"/>
        <v>9.1666666666666661</v>
      </c>
      <c r="J47" s="907">
        <f t="shared" si="5"/>
        <v>9.1666666666666661</v>
      </c>
      <c r="K47" s="128">
        <f t="shared" si="6"/>
        <v>37.671232876712331</v>
      </c>
      <c r="L47" s="148">
        <f t="shared" si="7"/>
        <v>37.671232876712331</v>
      </c>
    </row>
    <row r="48" spans="1:12" ht="13.5" thickTop="1">
      <c r="A48" s="109"/>
      <c r="B48" s="123"/>
      <c r="C48" s="134" t="s">
        <v>4539</v>
      </c>
      <c r="D48" s="129">
        <v>20</v>
      </c>
      <c r="E48" s="917">
        <v>448</v>
      </c>
      <c r="F48" s="917">
        <v>448</v>
      </c>
      <c r="G48" s="917">
        <v>1036</v>
      </c>
      <c r="H48" s="917">
        <v>1036</v>
      </c>
      <c r="I48" s="905">
        <f t="shared" si="4"/>
        <v>2.3125</v>
      </c>
      <c r="J48" s="905">
        <f t="shared" si="5"/>
        <v>2.3125</v>
      </c>
      <c r="K48" s="130">
        <f t="shared" si="6"/>
        <v>14.191780821917806</v>
      </c>
      <c r="L48" s="148">
        <f t="shared" si="7"/>
        <v>14.191780821917806</v>
      </c>
    </row>
    <row r="49" spans="1:12">
      <c r="A49" s="114">
        <v>211</v>
      </c>
      <c r="B49" s="127" t="s">
        <v>2828</v>
      </c>
      <c r="C49" s="116" t="s">
        <v>2811</v>
      </c>
      <c r="D49" s="129"/>
      <c r="E49" s="150">
        <v>32</v>
      </c>
      <c r="F49" s="150">
        <v>32</v>
      </c>
      <c r="G49" s="150">
        <v>45</v>
      </c>
      <c r="H49" s="150">
        <v>45</v>
      </c>
      <c r="I49" s="149">
        <f t="shared" si="4"/>
        <v>1.40625</v>
      </c>
      <c r="J49" s="149">
        <f t="shared" si="5"/>
        <v>1.40625</v>
      </c>
      <c r="K49" s="131" t="e">
        <f t="shared" si="6"/>
        <v>#DIV/0!</v>
      </c>
      <c r="L49" s="148" t="e">
        <f t="shared" si="7"/>
        <v>#DIV/0!</v>
      </c>
    </row>
    <row r="50" spans="1:12">
      <c r="A50" s="114"/>
      <c r="B50" s="133" t="s">
        <v>2829</v>
      </c>
      <c r="C50" s="116" t="s">
        <v>2812</v>
      </c>
      <c r="D50" s="129"/>
      <c r="E50" s="150"/>
      <c r="F50" s="150"/>
      <c r="G50" s="150"/>
      <c r="H50" s="150"/>
      <c r="I50" s="149" t="e">
        <f t="shared" si="4"/>
        <v>#DIV/0!</v>
      </c>
      <c r="J50" s="149" t="e">
        <f t="shared" si="5"/>
        <v>#DIV/0!</v>
      </c>
      <c r="K50" s="131" t="e">
        <f t="shared" si="6"/>
        <v>#DIV/0!</v>
      </c>
      <c r="L50" s="148" t="e">
        <f t="shared" si="7"/>
        <v>#DIV/0!</v>
      </c>
    </row>
    <row r="51" spans="1:12" ht="13.5" thickBot="1">
      <c r="A51" s="118"/>
      <c r="B51" s="119"/>
      <c r="C51" s="120" t="s">
        <v>2813</v>
      </c>
      <c r="D51" s="132">
        <v>20</v>
      </c>
      <c r="E51" s="918">
        <v>416</v>
      </c>
      <c r="F51" s="918">
        <v>416</v>
      </c>
      <c r="G51" s="918">
        <v>991</v>
      </c>
      <c r="H51" s="918">
        <v>991</v>
      </c>
      <c r="I51" s="906">
        <f t="shared" si="4"/>
        <v>2.3822115384615383</v>
      </c>
      <c r="J51" s="906">
        <f t="shared" si="5"/>
        <v>2.3822115384615383</v>
      </c>
      <c r="K51" s="122">
        <f t="shared" si="6"/>
        <v>13.575342465753423</v>
      </c>
      <c r="L51" s="148">
        <f t="shared" si="7"/>
        <v>13.575342465753423</v>
      </c>
    </row>
    <row r="52" spans="1:12" ht="13.5" thickTop="1">
      <c r="A52" s="109"/>
      <c r="B52" s="123"/>
      <c r="C52" s="134" t="s">
        <v>4539</v>
      </c>
      <c r="D52" s="129">
        <v>20</v>
      </c>
      <c r="E52" s="919">
        <v>480</v>
      </c>
      <c r="F52" s="919">
        <v>480</v>
      </c>
      <c r="G52" s="919">
        <v>2163</v>
      </c>
      <c r="H52" s="919">
        <v>2163</v>
      </c>
      <c r="I52" s="144">
        <f t="shared" si="4"/>
        <v>4.5062499999999996</v>
      </c>
      <c r="J52" s="144">
        <f t="shared" si="5"/>
        <v>4.5062499999999996</v>
      </c>
      <c r="K52" s="125">
        <f t="shared" si="6"/>
        <v>29.63013698630137</v>
      </c>
      <c r="L52" s="148">
        <f t="shared" si="7"/>
        <v>29.63013698630137</v>
      </c>
    </row>
    <row r="53" spans="1:12">
      <c r="A53" s="114">
        <v>220</v>
      </c>
      <c r="B53" s="127" t="s">
        <v>2828</v>
      </c>
      <c r="C53" s="116" t="s">
        <v>2811</v>
      </c>
      <c r="D53" s="129"/>
      <c r="E53" s="150">
        <v>1</v>
      </c>
      <c r="F53" s="150">
        <v>1</v>
      </c>
      <c r="G53" s="150">
        <v>1</v>
      </c>
      <c r="H53" s="150">
        <v>1</v>
      </c>
      <c r="I53" s="149">
        <f t="shared" si="4"/>
        <v>1</v>
      </c>
      <c r="J53" s="149">
        <f t="shared" si="5"/>
        <v>1</v>
      </c>
      <c r="K53" s="131" t="e">
        <f t="shared" si="6"/>
        <v>#DIV/0!</v>
      </c>
      <c r="L53" s="148" t="e">
        <f t="shared" si="7"/>
        <v>#DIV/0!</v>
      </c>
    </row>
    <row r="54" spans="1:12">
      <c r="A54" s="114"/>
      <c r="B54" s="133" t="s">
        <v>2830</v>
      </c>
      <c r="C54" s="116" t="s">
        <v>2812</v>
      </c>
      <c r="D54" s="129"/>
      <c r="E54" s="150"/>
      <c r="F54" s="150"/>
      <c r="G54" s="150"/>
      <c r="H54" s="150"/>
      <c r="I54" s="149" t="e">
        <f t="shared" si="4"/>
        <v>#DIV/0!</v>
      </c>
      <c r="J54" s="149" t="e">
        <f t="shared" si="5"/>
        <v>#DIV/0!</v>
      </c>
      <c r="K54" s="131" t="e">
        <f t="shared" si="6"/>
        <v>#DIV/0!</v>
      </c>
      <c r="L54" s="148" t="e">
        <f t="shared" si="7"/>
        <v>#DIV/0!</v>
      </c>
    </row>
    <row r="55" spans="1:12" ht="13.5" thickBot="1">
      <c r="A55" s="118"/>
      <c r="B55" s="119"/>
      <c r="C55" s="120" t="s">
        <v>2813</v>
      </c>
      <c r="D55" s="132">
        <v>20</v>
      </c>
      <c r="E55" s="920">
        <v>479</v>
      </c>
      <c r="F55" s="920">
        <v>479</v>
      </c>
      <c r="G55" s="920">
        <v>2162</v>
      </c>
      <c r="H55" s="920">
        <v>2162</v>
      </c>
      <c r="I55" s="907">
        <f t="shared" si="4"/>
        <v>4.5135699373695202</v>
      </c>
      <c r="J55" s="907">
        <f t="shared" si="5"/>
        <v>4.5135699373695202</v>
      </c>
      <c r="K55" s="128">
        <f t="shared" si="6"/>
        <v>29.61643835616438</v>
      </c>
      <c r="L55" s="148">
        <f t="shared" si="7"/>
        <v>29.61643835616438</v>
      </c>
    </row>
    <row r="56" spans="1:12" ht="13.5" thickTop="1">
      <c r="A56" s="109"/>
      <c r="B56" s="123"/>
      <c r="C56" s="134" t="s">
        <v>4539</v>
      </c>
      <c r="D56" s="129">
        <v>10</v>
      </c>
      <c r="E56" s="917">
        <v>149</v>
      </c>
      <c r="F56" s="917">
        <v>149</v>
      </c>
      <c r="G56" s="917">
        <v>930</v>
      </c>
      <c r="H56" s="917">
        <v>930</v>
      </c>
      <c r="I56" s="905">
        <f t="shared" si="4"/>
        <v>6.2416107382550337</v>
      </c>
      <c r="J56" s="905">
        <f t="shared" si="5"/>
        <v>6.2416107382550337</v>
      </c>
      <c r="K56" s="130">
        <f t="shared" si="6"/>
        <v>25.479452054794521</v>
      </c>
      <c r="L56" s="148">
        <f t="shared" si="7"/>
        <v>25.479452054794521</v>
      </c>
    </row>
    <row r="57" spans="1:12">
      <c r="A57" s="114">
        <v>434</v>
      </c>
      <c r="B57" s="127" t="s">
        <v>4602</v>
      </c>
      <c r="C57" s="116" t="s">
        <v>2811</v>
      </c>
      <c r="D57" s="129"/>
      <c r="E57" s="150"/>
      <c r="F57" s="150"/>
      <c r="G57" s="150"/>
      <c r="H57" s="150"/>
      <c r="I57" s="149" t="e">
        <f t="shared" si="4"/>
        <v>#DIV/0!</v>
      </c>
      <c r="J57" s="149" t="e">
        <f t="shared" si="5"/>
        <v>#DIV/0!</v>
      </c>
      <c r="K57" s="131" t="e">
        <f t="shared" si="6"/>
        <v>#DIV/0!</v>
      </c>
      <c r="L57" s="148" t="e">
        <f t="shared" si="7"/>
        <v>#DIV/0!</v>
      </c>
    </row>
    <row r="58" spans="1:12">
      <c r="A58" s="117"/>
      <c r="B58" s="110"/>
      <c r="C58" s="116" t="s">
        <v>2812</v>
      </c>
      <c r="D58" s="129"/>
      <c r="E58" s="150"/>
      <c r="F58" s="150"/>
      <c r="G58" s="150"/>
      <c r="H58" s="150"/>
      <c r="I58" s="149" t="e">
        <f t="shared" si="4"/>
        <v>#DIV/0!</v>
      </c>
      <c r="J58" s="149" t="e">
        <f t="shared" si="5"/>
        <v>#DIV/0!</v>
      </c>
      <c r="K58" s="131" t="e">
        <f t="shared" si="6"/>
        <v>#DIV/0!</v>
      </c>
      <c r="L58" s="148" t="e">
        <f t="shared" si="7"/>
        <v>#DIV/0!</v>
      </c>
    </row>
    <row r="59" spans="1:12" ht="13.5" thickBot="1">
      <c r="A59" s="118"/>
      <c r="B59" s="119"/>
      <c r="C59" s="120" t="s">
        <v>2813</v>
      </c>
      <c r="D59" s="132">
        <v>10</v>
      </c>
      <c r="E59" s="918">
        <v>149</v>
      </c>
      <c r="F59" s="918">
        <v>149</v>
      </c>
      <c r="G59" s="918">
        <v>930</v>
      </c>
      <c r="H59" s="918">
        <v>930</v>
      </c>
      <c r="I59" s="906">
        <f t="shared" si="4"/>
        <v>6.2416107382550337</v>
      </c>
      <c r="J59" s="906">
        <f t="shared" si="5"/>
        <v>6.2416107382550337</v>
      </c>
      <c r="K59" s="122">
        <f t="shared" si="6"/>
        <v>25.479452054794521</v>
      </c>
      <c r="L59" s="148">
        <f t="shared" si="7"/>
        <v>25.479452054794521</v>
      </c>
    </row>
    <row r="60" spans="1:12" ht="13.5" thickTop="1">
      <c r="A60" s="109"/>
      <c r="B60" s="123"/>
      <c r="C60" s="134" t="s">
        <v>4539</v>
      </c>
      <c r="D60" s="129">
        <v>10</v>
      </c>
      <c r="E60" s="919">
        <v>335</v>
      </c>
      <c r="F60" s="919">
        <v>335</v>
      </c>
      <c r="G60" s="919">
        <v>2020</v>
      </c>
      <c r="H60" s="919">
        <v>2020</v>
      </c>
      <c r="I60" s="144">
        <f t="shared" si="4"/>
        <v>6.0298507462686564</v>
      </c>
      <c r="J60" s="144">
        <f t="shared" si="5"/>
        <v>6.0298507462686564</v>
      </c>
      <c r="K60" s="125">
        <f t="shared" si="6"/>
        <v>55.342465753424655</v>
      </c>
      <c r="L60" s="148">
        <f t="shared" si="7"/>
        <v>55.342465753424655</v>
      </c>
    </row>
    <row r="61" spans="1:12">
      <c r="A61" s="114">
        <v>433</v>
      </c>
      <c r="B61" s="127" t="s">
        <v>4603</v>
      </c>
      <c r="C61" s="116" t="s">
        <v>2811</v>
      </c>
      <c r="D61" s="129"/>
      <c r="E61" s="150"/>
      <c r="F61" s="150"/>
      <c r="G61" s="150"/>
      <c r="H61" s="150"/>
      <c r="I61" s="149" t="e">
        <f t="shared" si="4"/>
        <v>#DIV/0!</v>
      </c>
      <c r="J61" s="149" t="e">
        <f t="shared" si="5"/>
        <v>#DIV/0!</v>
      </c>
      <c r="K61" s="131" t="e">
        <f t="shared" si="6"/>
        <v>#DIV/0!</v>
      </c>
      <c r="L61" s="148" t="e">
        <f t="shared" si="7"/>
        <v>#DIV/0!</v>
      </c>
    </row>
    <row r="62" spans="1:12">
      <c r="A62" s="117"/>
      <c r="B62" s="110"/>
      <c r="C62" s="116" t="s">
        <v>2812</v>
      </c>
      <c r="D62" s="129"/>
      <c r="E62" s="150"/>
      <c r="F62" s="150"/>
      <c r="G62" s="150"/>
      <c r="H62" s="150"/>
      <c r="I62" s="149" t="e">
        <f t="shared" si="4"/>
        <v>#DIV/0!</v>
      </c>
      <c r="J62" s="149" t="e">
        <f t="shared" si="5"/>
        <v>#DIV/0!</v>
      </c>
      <c r="K62" s="131" t="e">
        <f t="shared" si="6"/>
        <v>#DIV/0!</v>
      </c>
      <c r="L62" s="148" t="e">
        <f t="shared" si="7"/>
        <v>#DIV/0!</v>
      </c>
    </row>
    <row r="63" spans="1:12" ht="13.5" thickBot="1">
      <c r="A63" s="118"/>
      <c r="B63" s="119"/>
      <c r="C63" s="120" t="s">
        <v>2813</v>
      </c>
      <c r="D63" s="132">
        <v>10</v>
      </c>
      <c r="E63" s="920">
        <v>335</v>
      </c>
      <c r="F63" s="920">
        <v>335</v>
      </c>
      <c r="G63" s="920">
        <v>2020</v>
      </c>
      <c r="H63" s="920">
        <v>2020</v>
      </c>
      <c r="I63" s="907">
        <f t="shared" si="4"/>
        <v>6.0298507462686564</v>
      </c>
      <c r="J63" s="907">
        <f t="shared" si="5"/>
        <v>6.0298507462686564</v>
      </c>
      <c r="K63" s="128">
        <f t="shared" si="6"/>
        <v>55.342465753424655</v>
      </c>
      <c r="L63" s="148">
        <f t="shared" si="7"/>
        <v>55.342465753424655</v>
      </c>
    </row>
    <row r="64" spans="1:12" ht="13.5" thickTop="1">
      <c r="A64" s="109">
        <v>190</v>
      </c>
      <c r="B64" s="127" t="s">
        <v>4604</v>
      </c>
      <c r="C64" s="134" t="s">
        <v>4539</v>
      </c>
      <c r="D64" s="129">
        <v>14</v>
      </c>
      <c r="E64" s="917">
        <v>7</v>
      </c>
      <c r="F64" s="917">
        <v>7</v>
      </c>
      <c r="G64" s="917">
        <v>51</v>
      </c>
      <c r="H64" s="917">
        <v>51</v>
      </c>
      <c r="I64" s="905">
        <f t="shared" si="4"/>
        <v>7.2857142857142856</v>
      </c>
      <c r="J64" s="905">
        <f t="shared" si="5"/>
        <v>7.2857142857142856</v>
      </c>
      <c r="K64" s="130">
        <f t="shared" si="6"/>
        <v>0.99804305283757344</v>
      </c>
      <c r="L64" s="148">
        <f t="shared" si="7"/>
        <v>0.99804305283757344</v>
      </c>
    </row>
    <row r="65" spans="1:12">
      <c r="A65" s="114"/>
      <c r="B65" s="136" t="s">
        <v>4605</v>
      </c>
      <c r="C65" s="116" t="s">
        <v>2811</v>
      </c>
      <c r="D65" s="129"/>
      <c r="E65" s="150"/>
      <c r="F65" s="150"/>
      <c r="G65" s="150"/>
      <c r="H65" s="150"/>
      <c r="I65" s="149" t="e">
        <f t="shared" si="4"/>
        <v>#DIV/0!</v>
      </c>
      <c r="J65" s="149" t="e">
        <f t="shared" si="5"/>
        <v>#DIV/0!</v>
      </c>
      <c r="K65" s="131" t="e">
        <f t="shared" si="6"/>
        <v>#DIV/0!</v>
      </c>
      <c r="L65" s="148" t="e">
        <f t="shared" si="7"/>
        <v>#DIV/0!</v>
      </c>
    </row>
    <row r="66" spans="1:12">
      <c r="A66" s="117"/>
      <c r="B66" s="127" t="s">
        <v>4606</v>
      </c>
      <c r="C66" s="116" t="s">
        <v>2812</v>
      </c>
      <c r="D66" s="129"/>
      <c r="E66" s="150"/>
      <c r="F66" s="150"/>
      <c r="G66" s="150"/>
      <c r="H66" s="150"/>
      <c r="I66" s="149" t="e">
        <f t="shared" si="4"/>
        <v>#DIV/0!</v>
      </c>
      <c r="J66" s="149" t="e">
        <f t="shared" si="5"/>
        <v>#DIV/0!</v>
      </c>
      <c r="K66" s="131" t="e">
        <f t="shared" si="6"/>
        <v>#DIV/0!</v>
      </c>
      <c r="L66" s="148" t="e">
        <f t="shared" si="7"/>
        <v>#DIV/0!</v>
      </c>
    </row>
    <row r="67" spans="1:12" ht="13.5" thickBot="1">
      <c r="A67" s="118"/>
      <c r="B67" s="119"/>
      <c r="C67" s="120" t="s">
        <v>2813</v>
      </c>
      <c r="D67" s="132">
        <v>14</v>
      </c>
      <c r="E67" s="918">
        <v>7</v>
      </c>
      <c r="F67" s="918">
        <v>7</v>
      </c>
      <c r="G67" s="918">
        <v>51</v>
      </c>
      <c r="H67" s="918">
        <v>51</v>
      </c>
      <c r="I67" s="906">
        <f t="shared" si="4"/>
        <v>7.2857142857142856</v>
      </c>
      <c r="J67" s="906">
        <f t="shared" si="5"/>
        <v>7.2857142857142856</v>
      </c>
      <c r="K67" s="122">
        <f t="shared" si="6"/>
        <v>0.99804305283757344</v>
      </c>
      <c r="L67" s="148">
        <f t="shared" si="7"/>
        <v>0.99804305283757344</v>
      </c>
    </row>
    <row r="68" spans="1:12" ht="13.5" thickTop="1">
      <c r="A68" s="1403" t="s">
        <v>4607</v>
      </c>
      <c r="B68" s="1404"/>
      <c r="C68" s="141" t="s">
        <v>4539</v>
      </c>
      <c r="D68" s="142">
        <f>SUM(D8+D12+D16+D20+D24+D28+D32+D36+D40+D44+D48+D52+D56+D60+D64)</f>
        <v>300</v>
      </c>
      <c r="E68" s="143">
        <f t="shared" ref="E68" si="8">SUM(E8+E12+E16+E20+E24+E28+E32+E40+E44+E48+E52+E56+E60+E64)</f>
        <v>6153</v>
      </c>
      <c r="F68" s="143">
        <f t="shared" ref="F68:H69" si="9">SUM(F8+F12+F16+F20+F24+F28+F32+F40+F44+F48+F52+F56+F60+F64)</f>
        <v>6153</v>
      </c>
      <c r="G68" s="143">
        <f t="shared" ref="G68" si="10">SUM(G8+G12+G16+G20+G24+G28+G32+G40+G44+G48+G52+G56+G60+G64)</f>
        <v>44959</v>
      </c>
      <c r="H68" s="143">
        <f t="shared" si="9"/>
        <v>44959</v>
      </c>
      <c r="I68" s="144">
        <f t="shared" si="4"/>
        <v>7.3068421908012349</v>
      </c>
      <c r="J68" s="144">
        <f t="shared" si="5"/>
        <v>7.3068421908012349</v>
      </c>
      <c r="K68" s="144">
        <f t="shared" si="6"/>
        <v>41.058447488584477</v>
      </c>
      <c r="L68" s="148">
        <f t="shared" si="7"/>
        <v>41.058447488584477</v>
      </c>
    </row>
    <row r="69" spans="1:12">
      <c r="A69" s="1405"/>
      <c r="B69" s="1406"/>
      <c r="C69" s="145" t="s">
        <v>2811</v>
      </c>
      <c r="D69" s="146">
        <f>SUM(D9+D13+D17+D21+D25+D29+D33+D37+D41+D45+D49+D53+D57+D61+D65)</f>
        <v>12</v>
      </c>
      <c r="E69" s="147">
        <f t="shared" ref="E69" si="11">SUM(E9+E13+E17+E21+E25+E29+E33+E41+E45+E49+E53+E57+E61+E65)</f>
        <v>655</v>
      </c>
      <c r="F69" s="147">
        <f t="shared" si="9"/>
        <v>655</v>
      </c>
      <c r="G69" s="147">
        <f t="shared" ref="G69" si="12">SUM(G9+G13+G17+G21+G25+G29+G33+G41+G45+G49+G53+G57+G61+G65)</f>
        <v>2736</v>
      </c>
      <c r="H69" s="147">
        <f t="shared" si="9"/>
        <v>2736</v>
      </c>
      <c r="I69" s="149">
        <f t="shared" si="4"/>
        <v>4.1770992366412214</v>
      </c>
      <c r="J69" s="149">
        <f t="shared" si="5"/>
        <v>4.1770992366412214</v>
      </c>
      <c r="K69" s="149">
        <f t="shared" si="6"/>
        <v>62.465753424657535</v>
      </c>
      <c r="L69" s="148">
        <f t="shared" si="7"/>
        <v>62.465753424657535</v>
      </c>
    </row>
    <row r="70" spans="1:12">
      <c r="A70" s="1405"/>
      <c r="B70" s="1406"/>
      <c r="C70" s="145" t="s">
        <v>2812</v>
      </c>
      <c r="D70" s="146">
        <f>SUM(D10+D14+D18+D22+D26+D30+D34+D38+D42+D46+D50+D54+D58+D62+D66)</f>
        <v>0</v>
      </c>
      <c r="E70" s="150">
        <v>0</v>
      </c>
      <c r="F70" s="150">
        <v>0</v>
      </c>
      <c r="G70" s="150">
        <v>0</v>
      </c>
      <c r="H70" s="150">
        <v>0</v>
      </c>
      <c r="I70" s="149" t="e">
        <f t="shared" si="4"/>
        <v>#DIV/0!</v>
      </c>
      <c r="J70" s="149" t="e">
        <f t="shared" si="5"/>
        <v>#DIV/0!</v>
      </c>
      <c r="K70" s="149" t="e">
        <f t="shared" si="6"/>
        <v>#DIV/0!</v>
      </c>
      <c r="L70" s="148" t="e">
        <f t="shared" si="7"/>
        <v>#DIV/0!</v>
      </c>
    </row>
    <row r="71" spans="1:12">
      <c r="A71" s="1407"/>
      <c r="B71" s="1408"/>
      <c r="C71" s="151" t="s">
        <v>2813</v>
      </c>
      <c r="D71" s="146">
        <f>SUM(D11+D15+D19+D23+D27+D31+D35+D39+D43+D47+D51+D55+D59+D63+D67)</f>
        <v>288</v>
      </c>
      <c r="E71" s="147">
        <f>SUM(E11+E15+E19+E23+E27+E31+E35+E43+E47+E51+E55+E59+E63+E67)</f>
        <v>5491</v>
      </c>
      <c r="F71" s="147">
        <f>SUM(F11+F15+F19+F23+F27+F31+F35+F43+F47+F51+F55+F59+F63+F67)</f>
        <v>5491</v>
      </c>
      <c r="G71" s="147">
        <f>SUM(G11+G15+G19+G23+G27+G31+G35+G43+G47+G51+G55+G59+G63+G67)</f>
        <v>42223</v>
      </c>
      <c r="H71" s="147">
        <f>SUM(H11+H15+H19+H23+H27+H31+H35+H43+H47+H51+H55+H59+H63+H67)</f>
        <v>42223</v>
      </c>
      <c r="I71" s="149">
        <f t="shared" si="4"/>
        <v>7.6894918958295388</v>
      </c>
      <c r="J71" s="149">
        <f t="shared" si="5"/>
        <v>7.6894918958295388</v>
      </c>
      <c r="K71" s="149">
        <f t="shared" si="6"/>
        <v>40.166476407914764</v>
      </c>
      <c r="L71" s="148">
        <f t="shared" si="7"/>
        <v>40.166476407914764</v>
      </c>
    </row>
    <row r="73" spans="1:12" ht="15.75">
      <c r="B73" s="21"/>
    </row>
    <row r="74" spans="1:12" ht="15.75">
      <c r="B74" s="21"/>
      <c r="C74" s="267"/>
      <c r="D74" s="267"/>
      <c r="K74" s="267"/>
    </row>
    <row r="75" spans="1:12" ht="15.75">
      <c r="B75" s="21"/>
    </row>
    <row r="76" spans="1:12" ht="15.75">
      <c r="A76" s="710"/>
      <c r="B76" s="21"/>
    </row>
    <row r="77" spans="1:12" ht="14.25">
      <c r="B77" s="649"/>
      <c r="C77" s="649"/>
      <c r="D77" s="649"/>
      <c r="E77" s="649"/>
      <c r="F77" s="649"/>
      <c r="G77" s="649"/>
      <c r="H77" s="649"/>
    </row>
    <row r="78" spans="1:12" ht="14.25">
      <c r="B78" s="649"/>
      <c r="C78" s="649"/>
      <c r="D78" s="649"/>
      <c r="E78" s="649"/>
      <c r="F78" s="649"/>
      <c r="G78" s="649"/>
      <c r="H78" s="649"/>
    </row>
    <row r="79" spans="1:12" ht="14.25">
      <c r="B79" s="649"/>
      <c r="C79" s="649"/>
      <c r="D79" s="649"/>
      <c r="E79" s="649"/>
      <c r="F79" s="649"/>
      <c r="G79" s="649"/>
      <c r="H79" s="649"/>
    </row>
  </sheetData>
  <mergeCells count="8">
    <mergeCell ref="I6:J6"/>
    <mergeCell ref="K6:L6"/>
    <mergeCell ref="A68:B71"/>
    <mergeCell ref="C6:D6"/>
    <mergeCell ref="A6:A7"/>
    <mergeCell ref="B6:B7"/>
    <mergeCell ref="E6:F6"/>
    <mergeCell ref="G6:H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>
      <selection activeCell="E7" sqref="E7"/>
    </sheetView>
  </sheetViews>
  <sheetFormatPr defaultColWidth="9.140625" defaultRowHeight="12.75"/>
  <cols>
    <col min="1" max="1" width="5.85546875" style="6" customWidth="1"/>
    <col min="2" max="2" width="33.7109375" style="6" customWidth="1"/>
    <col min="3" max="3" width="9.28515625" style="6" customWidth="1"/>
    <col min="4" max="5" width="9.5703125" style="5" customWidth="1"/>
    <col min="6" max="7" width="9.85546875" style="5" customWidth="1"/>
    <col min="8" max="16384" width="9.140625" style="6"/>
  </cols>
  <sheetData>
    <row r="1" spans="1:7" s="5" customFormat="1">
      <c r="A1" s="100"/>
      <c r="B1" s="101" t="s">
        <v>1240</v>
      </c>
      <c r="C1" s="152" t="s">
        <v>2801</v>
      </c>
      <c r="D1" s="921"/>
      <c r="E1" s="921"/>
      <c r="F1" s="1105"/>
      <c r="G1" s="1105"/>
    </row>
    <row r="2" spans="1:7">
      <c r="A2" s="100"/>
      <c r="B2" s="101" t="s">
        <v>1242</v>
      </c>
      <c r="C2" s="1413">
        <v>6113079</v>
      </c>
      <c r="D2" s="1414"/>
      <c r="E2" s="921"/>
      <c r="F2" s="1105"/>
      <c r="G2" s="1105"/>
    </row>
    <row r="3" spans="1:7">
      <c r="A3" s="100"/>
      <c r="B3" s="101"/>
      <c r="C3" s="1118" t="s">
        <v>7788</v>
      </c>
      <c r="D3" s="921"/>
      <c r="E3" s="921"/>
      <c r="F3" s="1105"/>
      <c r="G3" s="1105"/>
    </row>
    <row r="4" spans="1:7" ht="14.25">
      <c r="A4" s="100"/>
      <c r="B4" s="101" t="s">
        <v>1244</v>
      </c>
      <c r="C4" s="69" t="s">
        <v>1225</v>
      </c>
      <c r="D4" s="70"/>
      <c r="E4" s="70"/>
      <c r="F4" s="105"/>
      <c r="G4" s="105"/>
    </row>
    <row r="6" spans="1:7" ht="27" customHeight="1">
      <c r="A6" s="1417" t="s">
        <v>2802</v>
      </c>
      <c r="B6" s="1419" t="s">
        <v>4563</v>
      </c>
      <c r="C6" s="1419" t="s">
        <v>4608</v>
      </c>
      <c r="D6" s="1421" t="s">
        <v>4609</v>
      </c>
      <c r="E6" s="1422"/>
      <c r="F6" s="1412" t="s">
        <v>4610</v>
      </c>
      <c r="G6" s="1412"/>
    </row>
    <row r="7" spans="1:7" ht="21.75" thickBot="1">
      <c r="A7" s="1418"/>
      <c r="B7" s="1420"/>
      <c r="C7" s="1420"/>
      <c r="D7" s="902" t="s">
        <v>7590</v>
      </c>
      <c r="E7" s="902" t="s">
        <v>7787</v>
      </c>
      <c r="F7" s="1211" t="s">
        <v>7590</v>
      </c>
      <c r="G7" s="902" t="s">
        <v>7787</v>
      </c>
    </row>
    <row r="8" spans="1:7" ht="30" customHeight="1" thickTop="1">
      <c r="A8" s="155">
        <v>310</v>
      </c>
      <c r="B8" s="89" t="s">
        <v>4611</v>
      </c>
      <c r="C8" s="90">
        <v>6</v>
      </c>
      <c r="D8" s="1210">
        <v>518</v>
      </c>
      <c r="E8" s="1100">
        <v>518</v>
      </c>
      <c r="F8" s="159">
        <v>1540</v>
      </c>
      <c r="G8" s="159">
        <v>1540</v>
      </c>
    </row>
    <row r="9" spans="1:7" ht="31.5" customHeight="1">
      <c r="A9" s="156">
        <v>140</v>
      </c>
      <c r="B9" s="8" t="s">
        <v>4612</v>
      </c>
      <c r="C9" s="88">
        <v>1</v>
      </c>
      <c r="D9" s="159">
        <v>0</v>
      </c>
      <c r="E9" s="159">
        <v>0</v>
      </c>
      <c r="F9" s="159">
        <v>0</v>
      </c>
      <c r="G9" s="159">
        <v>0</v>
      </c>
    </row>
    <row r="10" spans="1:7" ht="34.5" customHeight="1">
      <c r="A10" s="156">
        <v>433</v>
      </c>
      <c r="B10" s="7" t="s">
        <v>4613</v>
      </c>
      <c r="C10" s="157">
        <v>2</v>
      </c>
      <c r="D10" s="159">
        <v>13</v>
      </c>
      <c r="E10" s="159">
        <v>13</v>
      </c>
      <c r="F10" s="159">
        <v>60</v>
      </c>
      <c r="G10" s="159">
        <v>60</v>
      </c>
    </row>
    <row r="11" spans="1:7" ht="36.75" customHeight="1">
      <c r="A11" s="156">
        <v>422</v>
      </c>
      <c r="B11" s="158" t="s">
        <v>4614</v>
      </c>
      <c r="C11" s="157">
        <v>1</v>
      </c>
      <c r="D11" s="159">
        <v>0</v>
      </c>
      <c r="E11" s="159">
        <v>0</v>
      </c>
      <c r="F11" s="159">
        <v>0</v>
      </c>
      <c r="G11" s="159">
        <v>0</v>
      </c>
    </row>
    <row r="12" spans="1:7" ht="27.75" customHeight="1">
      <c r="A12" s="156">
        <v>434</v>
      </c>
      <c r="B12" s="653" t="s">
        <v>4602</v>
      </c>
      <c r="C12" s="157">
        <v>1</v>
      </c>
      <c r="D12" s="159">
        <v>0</v>
      </c>
      <c r="E12" s="159">
        <v>0</v>
      </c>
      <c r="F12" s="159">
        <v>0</v>
      </c>
      <c r="G12" s="159">
        <v>0</v>
      </c>
    </row>
    <row r="13" spans="1:7" ht="30.75" customHeight="1">
      <c r="A13" s="156">
        <v>420</v>
      </c>
      <c r="B13" s="158" t="s">
        <v>4615</v>
      </c>
      <c r="C13" s="157">
        <v>1</v>
      </c>
      <c r="D13" s="159">
        <v>4</v>
      </c>
      <c r="E13" s="159">
        <v>4</v>
      </c>
      <c r="F13" s="159">
        <v>21</v>
      </c>
      <c r="G13" s="159">
        <v>21</v>
      </c>
    </row>
    <row r="14" spans="1:7" ht="22.5" customHeight="1">
      <c r="A14" s="1415" t="s">
        <v>2777</v>
      </c>
      <c r="B14" s="1416"/>
      <c r="C14" s="159">
        <f>SUM(C8:C13)</f>
        <v>12</v>
      </c>
      <c r="D14" s="159">
        <f>SUM(D8:D13)</f>
        <v>535</v>
      </c>
      <c r="E14" s="159">
        <f>SUM(E8:E13)</f>
        <v>535</v>
      </c>
      <c r="F14" s="159">
        <f>SUM(F8:F13)</f>
        <v>1621</v>
      </c>
      <c r="G14" s="159">
        <f>SUM(G8:G13)</f>
        <v>1621</v>
      </c>
    </row>
  </sheetData>
  <mergeCells count="7">
    <mergeCell ref="F6:G6"/>
    <mergeCell ref="C2:D2"/>
    <mergeCell ref="A14:B14"/>
    <mergeCell ref="A6:A7"/>
    <mergeCell ref="B6:B7"/>
    <mergeCell ref="C6:C7"/>
    <mergeCell ref="D6:E6"/>
  </mergeCells>
  <phoneticPr fontId="42" type="noConversion"/>
  <pageMargins left="0.23622047244094491" right="0.23622047244094491" top="0.98425196850393704" bottom="0.98425196850393704" header="0.51181102362204722" footer="0.51181102362204722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topLeftCell="A4" zoomScaleSheetLayoutView="100" workbookViewId="0">
      <selection activeCell="K11" sqref="K11"/>
    </sheetView>
  </sheetViews>
  <sheetFormatPr defaultColWidth="9.140625" defaultRowHeight="12.75"/>
  <cols>
    <col min="1" max="1" width="7.42578125" style="6" customWidth="1"/>
    <col min="2" max="2" width="48.42578125" style="6" customWidth="1"/>
    <col min="3" max="3" width="8.85546875" style="6" customWidth="1"/>
    <col min="4" max="4" width="8.28515625" style="5" customWidth="1"/>
    <col min="5" max="5" width="9.5703125" style="5" customWidth="1"/>
    <col min="6" max="6" width="8" style="5" customWidth="1"/>
    <col min="7" max="7" width="9.42578125" style="5" customWidth="1"/>
    <col min="8" max="16384" width="9.140625" style="6"/>
  </cols>
  <sheetData>
    <row r="1" spans="1:7" ht="15">
      <c r="A1" s="100"/>
      <c r="B1" s="101" t="s">
        <v>1240</v>
      </c>
      <c r="C1" s="67" t="s">
        <v>2801</v>
      </c>
      <c r="D1" s="921"/>
      <c r="E1" s="921"/>
      <c r="F1" s="1105"/>
      <c r="G1" s="1105"/>
    </row>
    <row r="2" spans="1:7">
      <c r="A2" s="100"/>
      <c r="B2" s="101" t="s">
        <v>1242</v>
      </c>
      <c r="C2" s="1413">
        <v>6113079</v>
      </c>
      <c r="D2" s="1414"/>
      <c r="E2" s="921"/>
      <c r="F2" s="1105"/>
      <c r="G2" s="1105"/>
    </row>
    <row r="3" spans="1:7">
      <c r="A3" s="100"/>
      <c r="B3" s="101"/>
      <c r="C3" s="1118" t="s">
        <v>7789</v>
      </c>
      <c r="D3" s="921"/>
      <c r="E3" s="921"/>
      <c r="F3" s="1105"/>
      <c r="G3" s="1105"/>
    </row>
    <row r="4" spans="1:7" ht="14.25">
      <c r="A4" s="100"/>
      <c r="B4" s="101" t="s">
        <v>1244</v>
      </c>
      <c r="C4" s="69" t="s">
        <v>1226</v>
      </c>
      <c r="D4" s="70"/>
      <c r="E4" s="70"/>
      <c r="F4" s="105"/>
      <c r="G4" s="105"/>
    </row>
    <row r="5" spans="1:7" ht="12.75" customHeight="1"/>
    <row r="6" spans="1:7" s="5" customFormat="1" ht="23.25" customHeight="1">
      <c r="A6" s="1417" t="s">
        <v>2802</v>
      </c>
      <c r="B6" s="1426" t="s">
        <v>4563</v>
      </c>
      <c r="C6" s="1412" t="s">
        <v>4616</v>
      </c>
      <c r="D6" s="1423" t="s">
        <v>4617</v>
      </c>
      <c r="E6" s="1423"/>
      <c r="F6" s="1423" t="s">
        <v>4618</v>
      </c>
      <c r="G6" s="1423"/>
    </row>
    <row r="7" spans="1:7" s="5" customFormat="1" ht="32.25" customHeight="1" thickBot="1">
      <c r="A7" s="1418"/>
      <c r="B7" s="1427"/>
      <c r="C7" s="1412"/>
      <c r="D7" s="1211" t="s">
        <v>7590</v>
      </c>
      <c r="E7" s="1211" t="s">
        <v>7787</v>
      </c>
      <c r="F7" s="1211" t="s">
        <v>7590</v>
      </c>
      <c r="G7" s="1211" t="s">
        <v>7787</v>
      </c>
    </row>
    <row r="8" spans="1:7" ht="21.95" customHeight="1" thickTop="1">
      <c r="A8" s="160">
        <v>805</v>
      </c>
      <c r="B8" s="161" t="s">
        <v>2810</v>
      </c>
      <c r="C8" s="1214" t="s">
        <v>4562</v>
      </c>
      <c r="D8" s="1210">
        <v>78</v>
      </c>
      <c r="E8" s="1210">
        <v>78</v>
      </c>
      <c r="F8" s="1210">
        <v>78</v>
      </c>
      <c r="G8" s="1210">
        <v>78</v>
      </c>
    </row>
    <row r="9" spans="1:7" ht="21.95" customHeight="1">
      <c r="A9" s="162">
        <v>800</v>
      </c>
      <c r="B9" s="163" t="s">
        <v>4619</v>
      </c>
      <c r="C9" s="1214">
        <v>5</v>
      </c>
      <c r="D9" s="1210">
        <v>1436</v>
      </c>
      <c r="E9" s="1210">
        <v>1436</v>
      </c>
      <c r="F9" s="1210">
        <v>1436</v>
      </c>
      <c r="G9" s="1210">
        <v>1436</v>
      </c>
    </row>
    <row r="10" spans="1:7" ht="21.95" customHeight="1">
      <c r="A10" s="165">
        <v>819</v>
      </c>
      <c r="B10" s="166" t="s">
        <v>4620</v>
      </c>
      <c r="C10" s="1214" t="s">
        <v>7038</v>
      </c>
      <c r="D10" s="1210">
        <v>18</v>
      </c>
      <c r="E10" s="1210">
        <v>18</v>
      </c>
      <c r="F10" s="1210">
        <v>18</v>
      </c>
      <c r="G10" s="1210">
        <v>18</v>
      </c>
    </row>
    <row r="11" spans="1:7" ht="21.95" customHeight="1">
      <c r="A11" s="162">
        <v>806</v>
      </c>
      <c r="B11" s="166" t="s">
        <v>4621</v>
      </c>
      <c r="C11" s="1214">
        <v>0</v>
      </c>
      <c r="D11" s="1210">
        <v>0</v>
      </c>
      <c r="E11" s="1210">
        <v>0</v>
      </c>
      <c r="F11" s="1210">
        <v>0</v>
      </c>
      <c r="G11" s="1210">
        <v>0</v>
      </c>
    </row>
    <row r="12" spans="1:7" ht="21.95" customHeight="1">
      <c r="A12" s="162">
        <v>812</v>
      </c>
      <c r="B12" s="166" t="s">
        <v>4622</v>
      </c>
      <c r="C12" s="1214" t="s">
        <v>7039</v>
      </c>
      <c r="D12" s="1210">
        <v>0</v>
      </c>
      <c r="E12" s="1210">
        <v>0</v>
      </c>
      <c r="F12" s="1210">
        <v>0</v>
      </c>
      <c r="G12" s="1210">
        <v>0</v>
      </c>
    </row>
    <row r="13" spans="1:7" ht="21.95" customHeight="1">
      <c r="A13" s="165">
        <v>433</v>
      </c>
      <c r="B13" s="166" t="s">
        <v>4623</v>
      </c>
      <c r="C13" s="1214" t="s">
        <v>7039</v>
      </c>
      <c r="D13" s="1210">
        <v>2</v>
      </c>
      <c r="E13" s="1210">
        <v>0</v>
      </c>
      <c r="F13" s="1210">
        <v>2</v>
      </c>
      <c r="G13" s="1210">
        <v>0</v>
      </c>
    </row>
    <row r="14" spans="1:7" ht="21.95" customHeight="1">
      <c r="A14" s="168">
        <v>814</v>
      </c>
      <c r="B14" s="1212" t="s">
        <v>2828</v>
      </c>
      <c r="C14" s="1214" t="s">
        <v>7039</v>
      </c>
      <c r="D14" s="1210">
        <v>49</v>
      </c>
      <c r="E14" s="1210">
        <v>49</v>
      </c>
      <c r="F14" s="1210">
        <v>49</v>
      </c>
      <c r="G14" s="1210">
        <v>49</v>
      </c>
    </row>
    <row r="15" spans="1:7" ht="21.95" customHeight="1">
      <c r="A15" s="160">
        <v>810</v>
      </c>
      <c r="B15" s="1212" t="s">
        <v>4614</v>
      </c>
      <c r="C15" s="1214" t="s">
        <v>7039</v>
      </c>
      <c r="D15" s="1210">
        <v>95</v>
      </c>
      <c r="E15" s="1210">
        <v>95</v>
      </c>
      <c r="F15" s="1210">
        <v>95</v>
      </c>
      <c r="G15" s="1210">
        <v>95</v>
      </c>
    </row>
    <row r="16" spans="1:7" ht="21.95" customHeight="1">
      <c r="A16" s="168">
        <v>804</v>
      </c>
      <c r="B16" s="1212" t="s">
        <v>2999</v>
      </c>
      <c r="C16" s="1214">
        <v>16</v>
      </c>
      <c r="D16" s="1210">
        <v>5591</v>
      </c>
      <c r="E16" s="1210">
        <v>5591</v>
      </c>
      <c r="F16" s="1210">
        <v>5591</v>
      </c>
      <c r="G16" s="1210">
        <v>5591</v>
      </c>
    </row>
    <row r="17" spans="1:7" ht="21.95" customHeight="1">
      <c r="A17" s="162">
        <v>801</v>
      </c>
      <c r="B17" s="1212" t="s">
        <v>4624</v>
      </c>
      <c r="C17" s="1214" t="s">
        <v>7038</v>
      </c>
      <c r="D17" s="1210">
        <v>209</v>
      </c>
      <c r="E17" s="1210">
        <v>209</v>
      </c>
      <c r="F17" s="1210">
        <v>209</v>
      </c>
      <c r="G17" s="1210">
        <v>209</v>
      </c>
    </row>
    <row r="18" spans="1:7" ht="21.95" customHeight="1">
      <c r="A18" s="162">
        <v>811</v>
      </c>
      <c r="B18" s="1213" t="s">
        <v>2846</v>
      </c>
      <c r="C18" s="1214" t="s">
        <v>7039</v>
      </c>
      <c r="D18" s="1210">
        <v>0</v>
      </c>
      <c r="E18" s="1210">
        <v>0</v>
      </c>
      <c r="F18" s="1210">
        <v>0</v>
      </c>
      <c r="G18" s="1210">
        <v>0</v>
      </c>
    </row>
    <row r="19" spans="1:7" ht="21.95" customHeight="1">
      <c r="A19" s="162">
        <v>808</v>
      </c>
      <c r="B19" s="166" t="s">
        <v>2847</v>
      </c>
      <c r="C19" s="1214" t="s">
        <v>7039</v>
      </c>
      <c r="D19" s="1210">
        <v>0</v>
      </c>
      <c r="E19" s="1210">
        <v>0</v>
      </c>
      <c r="F19" s="1210">
        <v>0</v>
      </c>
      <c r="G19" s="1210">
        <v>0</v>
      </c>
    </row>
    <row r="20" spans="1:7" ht="21.95" customHeight="1">
      <c r="A20" s="170">
        <v>818</v>
      </c>
      <c r="B20" s="166" t="s">
        <v>2848</v>
      </c>
      <c r="C20" s="1214" t="s">
        <v>7039</v>
      </c>
      <c r="D20" s="1210">
        <v>0</v>
      </c>
      <c r="E20" s="1210">
        <v>0</v>
      </c>
      <c r="F20" s="1210">
        <v>0</v>
      </c>
      <c r="G20" s="1210">
        <v>0</v>
      </c>
    </row>
    <row r="21" spans="1:7" ht="21.95" customHeight="1" thickBot="1">
      <c r="A21" s="171">
        <v>805</v>
      </c>
      <c r="B21" s="161" t="s">
        <v>4560</v>
      </c>
      <c r="C21" s="1214" t="s">
        <v>7039</v>
      </c>
      <c r="D21" s="1210">
        <v>0</v>
      </c>
      <c r="E21" s="1210">
        <v>0</v>
      </c>
      <c r="F21" s="1210">
        <v>0</v>
      </c>
      <c r="G21" s="1210">
        <v>0</v>
      </c>
    </row>
    <row r="22" spans="1:7" ht="24.95" customHeight="1" thickTop="1">
      <c r="A22" s="1424" t="s">
        <v>2777</v>
      </c>
      <c r="B22" s="1425"/>
      <c r="C22" s="1210">
        <v>22</v>
      </c>
      <c r="D22" s="1210">
        <f>SUM(D8:D21)</f>
        <v>7478</v>
      </c>
      <c r="E22" s="1210">
        <f>SUM(E8:E21)</f>
        <v>7476</v>
      </c>
      <c r="F22" s="1210">
        <f>SUM(F8:F21)</f>
        <v>7478</v>
      </c>
      <c r="G22" s="1210">
        <f>SUM(G8:G21)</f>
        <v>7476</v>
      </c>
    </row>
    <row r="23" spans="1:7" ht="12.95" customHeight="1"/>
    <row r="24" spans="1:7" ht="12.95" customHeight="1">
      <c r="A24" s="5" t="s">
        <v>7040</v>
      </c>
      <c r="B24" s="5"/>
      <c r="C24" s="5"/>
    </row>
    <row r="25" spans="1:7" ht="12.95" customHeight="1">
      <c r="A25" s="5" t="s">
        <v>7041</v>
      </c>
      <c r="B25" s="5"/>
      <c r="C25" s="5"/>
    </row>
    <row r="26" spans="1:7" ht="12.95" customHeight="1">
      <c r="A26" s="5" t="s">
        <v>7045</v>
      </c>
      <c r="B26" s="5"/>
      <c r="C26" s="5"/>
    </row>
  </sheetData>
  <mergeCells count="7">
    <mergeCell ref="F6:G6"/>
    <mergeCell ref="C2:D2"/>
    <mergeCell ref="A22:B22"/>
    <mergeCell ref="A6:A7"/>
    <mergeCell ref="B6:B7"/>
    <mergeCell ref="C6:C7"/>
    <mergeCell ref="D6:E6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31</vt:i4>
      </vt:variant>
    </vt:vector>
  </HeadingPairs>
  <TitlesOfParts>
    <vt:vector size="9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Operacije ukupno</vt:lpstr>
      <vt:lpstr>kovid status</vt:lpstr>
      <vt:lpstr>kovid usluge</vt:lpstr>
      <vt:lpstr>Прегледи служ.урологије</vt:lpstr>
      <vt:lpstr>Прегледи ургентно-пријемне слу</vt:lpstr>
      <vt:lpstr>Прегледи служ.психијатрије</vt:lpstr>
      <vt:lpstr>Прегледи сл.за плућне болести</vt:lpstr>
      <vt:lpstr>Прегледи дечје оделење</vt:lpstr>
      <vt:lpstr>прегледи служ .ортопедије</vt:lpstr>
      <vt:lpstr>Прегледи оториноларингологије</vt:lpstr>
      <vt:lpstr>Прегледи хирургија</vt:lpstr>
      <vt:lpstr>Прегледи служ.офталмологије </vt:lpstr>
      <vt:lpstr>Прегледи сл.неурологије</vt:lpstr>
      <vt:lpstr>Прегледи Служб.Онкологије</vt:lpstr>
      <vt:lpstr>Прегледи преддијализна амбулант</vt:lpstr>
      <vt:lpstr>Прегледи служб.Интерне медицине</vt:lpstr>
      <vt:lpstr>Прегледи служ.Физикалне.мед.</vt:lpstr>
      <vt:lpstr>Прегледи Слу.за. инфективне бол</vt:lpstr>
      <vt:lpstr>Прегледи гинекологија </vt:lpstr>
      <vt:lpstr>Прегледи анестезиолога</vt:lpstr>
      <vt:lpstr>Fizikalna medicina</vt:lpstr>
      <vt:lpstr>DSG</vt:lpstr>
      <vt:lpstr>Услуге Гинекологија</vt:lpstr>
      <vt:lpstr>Услуге Акушерство</vt:lpstr>
      <vt:lpstr>Услуге службе за иинфективне бо</vt:lpstr>
      <vt:lpstr>Услуге Служб. физикалне медиц.</vt:lpstr>
      <vt:lpstr>Хемодијализа дневна болница</vt:lpstr>
      <vt:lpstr>Услуге интерне медицине</vt:lpstr>
      <vt:lpstr>Услуге службе онкологије</vt:lpstr>
      <vt:lpstr>Услуге сл.анестезија са реан.</vt:lpstr>
      <vt:lpstr>Услуге Неонатологије</vt:lpstr>
      <vt:lpstr>Услуге неурологије</vt:lpstr>
      <vt:lpstr>Услуге сл.офталмологије са орто</vt:lpstr>
      <vt:lpstr>Услуге опште хирургије</vt:lpstr>
      <vt:lpstr>Услуге оториноларингологије</vt:lpstr>
      <vt:lpstr>Услуге ортопедије и трауматолог</vt:lpstr>
      <vt:lpstr>Услуге сл.дечје болести</vt:lpstr>
      <vt:lpstr>Услуге служ.за плућне болести</vt:lpstr>
      <vt:lpstr>Услуге служ.психијатрије</vt:lpstr>
      <vt:lpstr>Услуге пријемно -ургентне сл.</vt:lpstr>
      <vt:lpstr>Услуге палијат.и продуж. неге</vt:lpstr>
      <vt:lpstr>Услуге слу.урологије</vt:lpstr>
      <vt:lpstr>Хируршка интензивна нега</vt:lpstr>
      <vt:lpstr>Услуге служ.трансфузије крви</vt:lpstr>
      <vt:lpstr> Дијагностика</vt:lpstr>
      <vt:lpstr>Lab</vt:lpstr>
      <vt:lpstr>Krv</vt:lpstr>
      <vt:lpstr>Dijalize</vt:lpstr>
      <vt:lpstr>Lekovi</vt:lpstr>
      <vt:lpstr>Implantati</vt:lpstr>
      <vt:lpstr>Sanitet.mat</vt:lpstr>
      <vt:lpstr>Liste.čekanja</vt:lpstr>
      <vt:lpstr>Sanitetski prevoz</vt:lpstr>
      <vt:lpstr>Bo dani </vt:lpstr>
      <vt:lpstr>Soc.Epid.Inform</vt:lpstr>
      <vt:lpstr>zbirno usluge</vt:lpstr>
      <vt:lpstr>dijetetika</vt:lpstr>
      <vt:lpstr>Sheet1</vt:lpstr>
      <vt:lpstr>Dijalize!Print_Area</vt:lpstr>
      <vt:lpstr>Dnevne.bolnice!Print_Area</vt:lpstr>
      <vt:lpstr>'Fizikalna medicina'!Print_Area</vt:lpstr>
      <vt:lpstr>'kovid status'!Print_Area</vt:lpstr>
      <vt:lpstr>Lab!Print_Area</vt:lpstr>
      <vt:lpstr>Liste.čekanja!Print_Area</vt:lpstr>
      <vt:lpstr>Neonatologija!Print_Area</vt:lpstr>
      <vt:lpstr>Pratioci!Print_Area</vt:lpstr>
      <vt:lpstr>'Sanitetski prevoz'!Print_Area</vt:lpstr>
      <vt:lpstr>'Прегледи анестезиолога'!Print_Area</vt:lpstr>
      <vt:lpstr>'Прегледи гинекологија '!Print_Area</vt:lpstr>
      <vt:lpstr>'Прегледи дечје оделење'!Print_Area</vt:lpstr>
      <vt:lpstr>'Прегледи оториноларингологије'!Print_Area</vt:lpstr>
      <vt:lpstr>'Прегледи преддијализна амбулант'!Print_Area</vt:lpstr>
      <vt:lpstr>'Прегледи сл.за плућне болести'!Print_Area</vt:lpstr>
      <vt:lpstr>'Прегледи сл.неурологије'!Print_Area</vt:lpstr>
      <vt:lpstr>'Прегледи Слу.за. инфективне бол'!Print_Area</vt:lpstr>
      <vt:lpstr>'прегледи служ .ортопедије'!Print_Area</vt:lpstr>
      <vt:lpstr>'Прегледи служ.офталмологије '!Print_Area</vt:lpstr>
      <vt:lpstr>'Прегледи служ.психијатрије'!Print_Area</vt:lpstr>
      <vt:lpstr>'Прегледи служ.урологије'!Print_Area</vt:lpstr>
      <vt:lpstr>'Прегледи служ.Физикалне.мед.'!Print_Area</vt:lpstr>
      <vt:lpstr>'Прегледи служб.Интерне медицине'!Print_Area</vt:lpstr>
      <vt:lpstr>'Прегледи Служб.Онкологије'!Print_Area</vt:lpstr>
      <vt:lpstr>'Прегледи ургентно-пријемне слу'!Print_Area</vt:lpstr>
      <vt:lpstr>'Прегледи хирургија'!Print_Area</vt:lpstr>
      <vt:lpstr>'Услуге Гинекологија'!Print_Area</vt:lpstr>
      <vt:lpstr>'Услуге неурологије'!Print_Area</vt:lpstr>
      <vt:lpstr>'Хемодијализа дневна болница'!Print_Area</vt:lpstr>
      <vt:lpstr>' Дијагностика'!Print_Titles</vt:lpstr>
      <vt:lpstr>Lab!Print_Titles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Branka</cp:lastModifiedBy>
  <cp:lastPrinted>2024-01-12T08:53:39Z</cp:lastPrinted>
  <dcterms:created xsi:type="dcterms:W3CDTF">1998-03-25T08:50:17Z</dcterms:created>
  <dcterms:modified xsi:type="dcterms:W3CDTF">2024-01-15T09:02:07Z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